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2760" yWindow="32760" windowWidth="29040" windowHeight="15840" tabRatio="747" activeTab="0"/>
  </bookViews>
  <sheets>
    <sheet name="Riepilogo" sheetId="1" r:id="rId1"/>
    <sheet name="Iniziativa lett. A)" sheetId="2" r:id="rId2"/>
    <sheet name="Iniziativa lett. B1) esistenti" sheetId="3" r:id="rId3"/>
    <sheet name="Iniziativa lett. B2) nuove" sheetId="4" r:id="rId4"/>
    <sheet name="Iniziativa lett. C)" sheetId="5" r:id="rId5"/>
    <sheet name="Certificazione della spesa" sheetId="6" r:id="rId6"/>
    <sheet name="Punteggi" sheetId="7" r:id="rId7"/>
  </sheets>
  <definedNames>
    <definedName name="_xlnm.Print_Area" localSheetId="5">'Certificazione della spesa'!$B$2:$K$17</definedName>
    <definedName name="_xlnm.Print_Area" localSheetId="1">'Iniziativa lett. A)'!$B$2:$K$20</definedName>
    <definedName name="_xlnm.Print_Area" localSheetId="2">'Iniziativa lett. B1) esistenti'!$B$2:$L$112</definedName>
    <definedName name="_xlnm.Print_Area" localSheetId="3">'Iniziativa lett. B2) nuove'!$B$2:$L$72</definedName>
    <definedName name="_xlnm.Print_Area" localSheetId="4">'Iniziativa lett. C)'!$B$2:$K$45</definedName>
    <definedName name="_xlnm.Print_Area" localSheetId="6">'Punteggi'!$B$2:$I$27</definedName>
    <definedName name="_xlnm.Print_Area" localSheetId="0">'Riepilogo'!$B$2:$D$42</definedName>
    <definedName name="UltimaRigaAA">'Iniziativa lett. A)'!$B$18:$H$18</definedName>
    <definedName name="UltimaRigaB2A">'Iniziativa lett. B2) nuove'!$B$19:$H$19</definedName>
    <definedName name="UltimaRigaB2B">'Iniziativa lett. B2) nuove'!$B$32:$H$32</definedName>
    <definedName name="UltimaRigaB2C">'Iniziativa lett. B2) nuove'!$B$45:$H$45</definedName>
    <definedName name="UltimaRigaB2D">'Iniziativa lett. B2) nuove'!$B$53:$H$53</definedName>
    <definedName name="UltimaRigaB2E">'Iniziativa lett. B2) nuove'!$B$68:$H$68</definedName>
    <definedName name="UltimaRigaBA">'Iniziativa lett. B1) esistenti'!$B$19:$H$19</definedName>
    <definedName name="UltimaRigaBB">'Iniziativa lett. B1) esistenti'!$B$32:$H$32</definedName>
    <definedName name="UltimaRigaBC">'Iniziativa lett. B1) esistenti'!$B$45:$H$45</definedName>
    <definedName name="UltimaRigaBD">'Iniziativa lett. B1) esistenti'!$B$58:$H$58</definedName>
    <definedName name="UltimaRigaBE">'Iniziativa lett. B1) esistenti'!$B$71:$H$71</definedName>
    <definedName name="UltimaRigaBF">'Iniziativa lett. B1) esistenti'!$B$84:$H$84</definedName>
    <definedName name="UltimaRigaBG">'Iniziativa lett. B1) esistenti'!$B$92:$H$92</definedName>
    <definedName name="UltimaRigaBH">'Iniziativa lett. B1) esistenti'!$B$107:$H$107</definedName>
    <definedName name="UltimaRigaCA">'Iniziativa lett. C)'!$B$19:$H$19</definedName>
    <definedName name="UltimaRigaCB">'Iniziativa lett. C)'!$B$32:$H$32</definedName>
    <definedName name="UltimaRigaCC">'Iniziativa lett. C)'!$B$40:$H$40</definedName>
    <definedName name="UltimaRigaCert">'Certificazione della spesa'!$B$13:$H$13</definedName>
  </definedNames>
  <calcPr fullCalcOnLoad="1"/>
</workbook>
</file>

<file path=xl/sharedStrings.xml><?xml version="1.0" encoding="utf-8"?>
<sst xmlns="http://schemas.openxmlformats.org/spreadsheetml/2006/main" count="301" uniqueCount="104">
  <si>
    <t>denominazione fornitore</t>
  </si>
  <si>
    <t>descrizione bene/servizio</t>
  </si>
  <si>
    <t>data preventivo / fattura</t>
  </si>
  <si>
    <t>importo netto IVA*</t>
  </si>
  <si>
    <t>TOTALE</t>
  </si>
  <si>
    <t>numero preventivo / fattura</t>
  </si>
  <si>
    <t>importo</t>
  </si>
  <si>
    <t>Denominazione impresa:</t>
  </si>
  <si>
    <t>QUADRO RIEPILOGATIVO DELLA SPESA</t>
  </si>
  <si>
    <t>Iniziative finanziabili</t>
  </si>
  <si>
    <t>Attività di certificazione della spesa</t>
  </si>
  <si>
    <t>TOTALE INIZIATIVA lettera A)</t>
  </si>
  <si>
    <t>TOTALE INIZIATIVA lettera C)</t>
  </si>
  <si>
    <t>IMPRESA</t>
  </si>
  <si>
    <t>FONDO TURISMO 2021</t>
  </si>
  <si>
    <t>Spese per l'acquisto e montaggio di arredi e attrezzature nuove di fabbrica ad esclusione delle spese per l'acquisto di beni soggetti a facile usura, per un importo minimo di 10.000,00 euro</t>
  </si>
  <si>
    <t>Oneri per le spese generali e di collaudo nella misura massima del 10% del totale delle spese per l'esecuzione dei lavori</t>
  </si>
  <si>
    <t>Certificazione della spesa</t>
  </si>
  <si>
    <t>TOTALE Spese di certificazione della spesa</t>
  </si>
  <si>
    <t>Tipologia di struttura ricettiva</t>
  </si>
  <si>
    <t>Albergo (Ateco 55.10)</t>
  </si>
  <si>
    <t>Altre strutture extralberghiere (Ateco 55.20 / 55.30)</t>
  </si>
  <si>
    <t>Dimensione impresa</t>
  </si>
  <si>
    <t>media impresa</t>
  </si>
  <si>
    <t>grande impresa</t>
  </si>
  <si>
    <t>Localizzazione iniziativa</t>
  </si>
  <si>
    <t>Comune ammesso agli aiuti a finalità regionale</t>
  </si>
  <si>
    <t>Comune non ammesso agli aiuti a finalità regionale</t>
  </si>
  <si>
    <t>contributo a titolo "de minimis" ex Reg. (UE) 1407/2013</t>
  </si>
  <si>
    <t>contributo a titolo del Regolamento (UE) n. 651/2014</t>
  </si>
  <si>
    <t>Tipologia di contributo richiesto</t>
  </si>
  <si>
    <t>Importo contributo a titolo "de minimis" potenziale</t>
  </si>
  <si>
    <t>Importo contributo a titolo Reg. 651/2014</t>
  </si>
  <si>
    <t>micro / piccola impresa</t>
  </si>
  <si>
    <t>CALCOLO DEL CONTRIBUTO POTENZIALE</t>
  </si>
  <si>
    <t>CONTRIBUTO RICHIESTO</t>
  </si>
  <si>
    <t>A) lavori di ampliamento, di ristrutturazione, di ammodernamento e di straordinaria manutenzione di strutture ricettive turistiche esistenti</t>
  </si>
  <si>
    <t>se dirette all’innalzamento della classificazione della struttura ricettiva turistica</t>
  </si>
  <si>
    <t>se dirette al risparmio energetico e all’utilizzo delle fonti rinnovabili</t>
  </si>
  <si>
    <t>se dirette alla realizzazione di spazi destinati al benessere e alla cura della persona</t>
  </si>
  <si>
    <t>se dirette al superamento delle barriere architettoniche</t>
  </si>
  <si>
    <t xml:space="preserve">B) lavori di costruzione, di ristrutturazione e di straordinaria manutenzione di edifici da destinare all’esercizio di struttura ricettiva turistica </t>
  </si>
  <si>
    <t>C) acquisto di arredi e attrezzature nuovi di fabbrica per un importo minimo della spesa ammissibile pari a 10.000 euro</t>
  </si>
  <si>
    <t>se dirette all’incremento del numero complessivo dei posti letto di almeno il 10%</t>
  </si>
  <si>
    <t>PUNTEGGI</t>
  </si>
  <si>
    <t>PREMIALITA'</t>
  </si>
  <si>
    <t xml:space="preserve">se dirette alla creazione di almeno 20 camere o almeno 50 posti letto </t>
  </si>
  <si>
    <t>spesa ammissibile pari ad almeno il 15% dell’investimento totale</t>
  </si>
  <si>
    <t>A)</t>
  </si>
  <si>
    <t>B1</t>
  </si>
  <si>
    <t>B2</t>
  </si>
  <si>
    <t>Iniziative lettera A) Acquisto di arredi e attrezzature nuovi di fabbrica</t>
  </si>
  <si>
    <t>Spese connesse all'attività di certificazione della spesa, per un importo massimo di 1.500,00 euro</t>
  </si>
  <si>
    <t>A) Acquisto di arredi e attrezzature nuovi di fabbrica</t>
  </si>
  <si>
    <t>C) Realizzazione di parcheggi a servizio delle strutture ricettive alberghiere, anche mediante l'acquisto di immobili</t>
  </si>
  <si>
    <t>C1</t>
  </si>
  <si>
    <t>C2</t>
  </si>
  <si>
    <t>C3</t>
  </si>
  <si>
    <t>D) realizzazione di parcheggi con almeno 3 posti auto, anche mediante l’acquisto di immobili per un importo minimo della spesa ammissibile pari a 20.000 euro, a servizio delle strutture ricettive alberghiere</t>
  </si>
  <si>
    <t>Spese per l'esecuzione dei lavori per la realizzazione delle opere, principali e complemetari, ivi compresi gli annessi impianti, funzionali alla destinazione turistica della struttura ricettiva esistente, per un importo minimo di 20.000,00 euro</t>
  </si>
  <si>
    <t>spesa importo netto IVA* già sostenuta alla data della presentazione della domanda</t>
  </si>
  <si>
    <t>Spese relative all’innalzamento della classificazione della struttura ricettiva turistica</t>
  </si>
  <si>
    <t xml:space="preserve">Spese relative all’incremento del numero complessivo dei posti letto di almeno il 10 per cento </t>
  </si>
  <si>
    <t xml:space="preserve">Spese relative al risparmio energetico e all’utilizzo delle fonti rinnovabili </t>
  </si>
  <si>
    <t>Spese relative alla realizzazione di spazi destinati al benessere e alla cura della persona</t>
  </si>
  <si>
    <t>Spese relative al superamento delle barriere architettoniche</t>
  </si>
  <si>
    <t>TOTALE INIZIATIVA lettera B) - strutture ricettive esistenti</t>
  </si>
  <si>
    <t>Spese relative ad altre finalità diverse da quelle sopra</t>
  </si>
  <si>
    <r>
      <t xml:space="preserve">Iniziative lettera B) Lavori di ammodernamento, ampliamento, ristrutturazione e straordinaria manutenzione di </t>
    </r>
    <r>
      <rPr>
        <b/>
        <sz val="11"/>
        <color indexed="60"/>
        <rFont val="Calibri"/>
        <family val="2"/>
      </rPr>
      <t>STRUTTURE RICETTIVE ESISTENTI</t>
    </r>
    <r>
      <rPr>
        <b/>
        <sz val="11"/>
        <color indexed="8"/>
        <rFont val="Calibri"/>
        <family val="2"/>
      </rPr>
      <t>, comprese la costruzione di nuovi edifici e la realizzazione degli annessi impianti da destinare in via esclusiva all'esercizio di impresa turistica</t>
    </r>
  </si>
  <si>
    <r>
      <t xml:space="preserve">Iniziative lettera B) Lavori di ammodernamento, ampliamento, ristrutturazione e straordinaria manutenzione di </t>
    </r>
    <r>
      <rPr>
        <b/>
        <sz val="11"/>
        <color indexed="60"/>
        <rFont val="Calibri"/>
        <family val="2"/>
      </rPr>
      <t>IMMOBILI DA DESTINARE A STRUTTURA RICETTIVA</t>
    </r>
    <r>
      <rPr>
        <b/>
        <sz val="11"/>
        <color indexed="8"/>
        <rFont val="Calibri"/>
        <family val="2"/>
      </rPr>
      <t>, comprese la costruzione di nuovi edifici e la realizzazione degli annessi impianti da destinare in via esclusiva all'esercizio di impresa turistica</t>
    </r>
  </si>
  <si>
    <t>Spese relative alla creazione di almeno 20 camere o almeno 50 posti letto</t>
  </si>
  <si>
    <t>TOTALE INIZIATIVA lettera B) - nuove strutture ricettive</t>
  </si>
  <si>
    <t>Spese per acquisto di immobili</t>
  </si>
  <si>
    <t>importo valore dell'immobile netto IVA*</t>
  </si>
  <si>
    <t>TOTALE SPESA DELL'IMMOBILE</t>
  </si>
  <si>
    <t>TOTALE SPESA AMMISSIBILE DELL'IMMOBILE (20% della spesa dell'immobile)</t>
  </si>
  <si>
    <t>a</t>
  </si>
  <si>
    <t>b</t>
  </si>
  <si>
    <t>c</t>
  </si>
  <si>
    <t>d</t>
  </si>
  <si>
    <t>e</t>
  </si>
  <si>
    <t>f</t>
  </si>
  <si>
    <t>g</t>
  </si>
  <si>
    <t>h</t>
  </si>
  <si>
    <t>Iniziative lettera C) Realizzazione di parcheggi a servizio delle strutture ricettive alberghiere con almeno 3 posti auto, anche mediante l'acquisto di immobili</t>
  </si>
  <si>
    <t>Spese per l'acquisto di immobili destinati o da destinare a parcheggi</t>
  </si>
  <si>
    <r>
      <t xml:space="preserve">B1) Lavori di ammodernamento, ampliamento, ristrutturazione e straordinaria manutenzione di </t>
    </r>
    <r>
      <rPr>
        <b/>
        <sz val="14"/>
        <color indexed="8"/>
        <rFont val="Calibri"/>
        <family val="2"/>
      </rPr>
      <t>strutture ricettive turistiche esistenti</t>
    </r>
    <r>
      <rPr>
        <sz val="14"/>
        <color indexed="8"/>
        <rFont val="Calibri"/>
        <family val="2"/>
      </rPr>
      <t>, comprese la costruzione di nuovi edifici e la realizzazione degli annessi impianti da destinare in via esclusiva all'esercizio di impresa turistica</t>
    </r>
  </si>
  <si>
    <r>
      <t xml:space="preserve">B2) Lavori di ammodernamento, ampliamento, ristrutturazione e straordinaria manutenzione di </t>
    </r>
    <r>
      <rPr>
        <b/>
        <sz val="14"/>
        <color indexed="8"/>
        <rFont val="Calibri"/>
        <family val="2"/>
      </rPr>
      <t>immobili da destinare all'esercizio di struttura ricettiva</t>
    </r>
    <r>
      <rPr>
        <sz val="14"/>
        <color indexed="8"/>
        <rFont val="Calibri"/>
        <family val="2"/>
      </rPr>
      <t>, comprese la costruzione di nuovi edifici e la realizzazione degli annessi impianti da destinare in via esclusiva all'esercizio di impresa turistica</t>
    </r>
  </si>
  <si>
    <t>spesa già sostenuta alla data della presentazione della domanda</t>
  </si>
  <si>
    <t>importo minimo della spesa ammissibile pari a 10.000 euro</t>
  </si>
  <si>
    <t>iniziativa realizzata nei comuni di Grado, Lignano Sabbiadoro, o nei comuni montani in fascia C, o nei comuni di Gorizia, Pordenone, Trieste, Udine o nei comuni sito culturale UNESCO</t>
  </si>
  <si>
    <t xml:space="preserve">impresa che ha conseguito il rating di legalità </t>
  </si>
  <si>
    <t>SI</t>
  </si>
  <si>
    <t>NO</t>
  </si>
  <si>
    <t>TOTALE PUNTI</t>
  </si>
  <si>
    <t>specificare la finalità dell'acquisto dell'immobile:</t>
  </si>
  <si>
    <t>Istruzioni:</t>
  </si>
  <si>
    <t>compilare le celle a fondo azzurro</t>
  </si>
  <si>
    <t>selezionare dal menu a tendina nelle celle a fondo verde</t>
  </si>
  <si>
    <t>Salvare il file con estenzione .xls o .xlsm; non con estensione .xlsx</t>
  </si>
  <si>
    <t>Spese per l'esecuzione dei lavori</t>
  </si>
  <si>
    <t>spesa ammessa</t>
  </si>
  <si>
    <t>note</t>
  </si>
  <si>
    <t>note istruttoria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</si>
</sst>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dd/mm/yy;@"/>
    <numFmt numFmtId="173" formatCode="0.0%"/>
    <numFmt numFmtId="174" formatCode="_-* #,##0.000_-;\-* #,##0.000_-;_-* &quot;-&quot;??_-;_-@_-"/>
  </numFmts>
  <fonts count="8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30"/>
      <name val="Calibri"/>
      <family val="2"/>
    </font>
    <font>
      <sz val="12"/>
      <color indexed="30"/>
      <name val="Calibri"/>
      <family val="2"/>
    </font>
    <font>
      <b/>
      <sz val="12"/>
      <color indexed="62"/>
      <name val="Calibri"/>
      <family val="2"/>
    </font>
    <font>
      <sz val="12"/>
      <color indexed="62"/>
      <name val="Calibri"/>
      <family val="2"/>
    </font>
    <font>
      <b/>
      <sz val="10"/>
      <color indexed="62"/>
      <name val="Calibri"/>
      <family val="2"/>
    </font>
    <font>
      <sz val="9"/>
      <color indexed="30"/>
      <name val="Calibri"/>
      <family val="2"/>
    </font>
    <font>
      <sz val="9"/>
      <color indexed="62"/>
      <name val="Calibri"/>
      <family val="2"/>
    </font>
    <font>
      <b/>
      <sz val="18"/>
      <color indexed="62"/>
      <name val="Calibri"/>
      <family val="2"/>
    </font>
    <font>
      <b/>
      <sz val="20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 Light"/>
      <family val="2"/>
    </font>
    <font>
      <b/>
      <sz val="12"/>
      <color indexed="8"/>
      <name val="Calibri Light"/>
      <family val="2"/>
    </font>
    <font>
      <sz val="16"/>
      <color indexed="8"/>
      <name val="Calibri"/>
      <family val="2"/>
    </font>
    <font>
      <b/>
      <sz val="14"/>
      <color indexed="60"/>
      <name val="Calibri"/>
      <family val="2"/>
    </font>
    <font>
      <sz val="10"/>
      <color indexed="8"/>
      <name val="Calibri"/>
      <family val="2"/>
    </font>
    <font>
      <b/>
      <sz val="13"/>
      <color indexed="60"/>
      <name val="Calibri"/>
      <family val="2"/>
    </font>
    <font>
      <sz val="22"/>
      <color indexed="8"/>
      <name val="Calibri"/>
      <family val="2"/>
    </font>
    <font>
      <b/>
      <sz val="10"/>
      <color indexed="60"/>
      <name val="Calibri"/>
      <family val="2"/>
    </font>
    <font>
      <b/>
      <sz val="16"/>
      <color indexed="62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rgb="FF0070C0"/>
      <name val="Calibri"/>
      <family val="2"/>
    </font>
    <font>
      <sz val="12"/>
      <color rgb="FF0070C0"/>
      <name val="Calibri"/>
      <family val="2"/>
    </font>
    <font>
      <b/>
      <sz val="12"/>
      <color theme="8" tint="-0.24997000396251678"/>
      <name val="Calibri"/>
      <family val="2"/>
    </font>
    <font>
      <sz val="12"/>
      <color theme="8" tint="-0.24997000396251678"/>
      <name val="Calibri"/>
      <family val="2"/>
    </font>
    <font>
      <b/>
      <sz val="10"/>
      <color theme="8" tint="-0.24997000396251678"/>
      <name val="Calibri"/>
      <family val="2"/>
    </font>
    <font>
      <sz val="9"/>
      <color rgb="FF0070C0"/>
      <name val="Calibri"/>
      <family val="2"/>
    </font>
    <font>
      <sz val="9"/>
      <color theme="8" tint="-0.24997000396251678"/>
      <name val="Calibri"/>
      <family val="2"/>
    </font>
    <font>
      <b/>
      <sz val="18"/>
      <color theme="8" tint="-0.24997000396251678"/>
      <name val="Calibri"/>
      <family val="2"/>
    </font>
    <font>
      <b/>
      <sz val="20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 Light"/>
      <family val="2"/>
    </font>
    <font>
      <b/>
      <sz val="12"/>
      <color theme="1"/>
      <name val="Calibri Light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6"/>
      <color theme="1"/>
      <name val="Calibri"/>
      <family val="2"/>
    </font>
    <font>
      <b/>
      <sz val="14"/>
      <color rgb="FFC00000"/>
      <name val="Calibri"/>
      <family val="2"/>
    </font>
    <font>
      <sz val="10"/>
      <color theme="1"/>
      <name val="Calibri"/>
      <family val="2"/>
    </font>
    <font>
      <b/>
      <sz val="13"/>
      <color rgb="FFC00000"/>
      <name val="Calibri"/>
      <family val="2"/>
    </font>
    <font>
      <sz val="22"/>
      <color theme="1"/>
      <name val="Calibri"/>
      <family val="2"/>
    </font>
    <font>
      <b/>
      <sz val="11"/>
      <color rgb="FFC00000"/>
      <name val="Calibri"/>
      <family val="2"/>
    </font>
    <font>
      <b/>
      <sz val="10"/>
      <color rgb="FFC00000"/>
      <name val="Calibri"/>
      <family val="2"/>
    </font>
    <font>
      <b/>
      <sz val="16"/>
      <color theme="8" tint="-0.2499700039625167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00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5" fillId="20" borderId="1" applyNumberFormat="0" applyAlignment="0" applyProtection="0"/>
    <xf numFmtId="0" fontId="46" fillId="0" borderId="2" applyNumberFormat="0" applyFill="0" applyAlignment="0" applyProtection="0"/>
    <xf numFmtId="0" fontId="47" fillId="21" borderId="3" applyNumberFormat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9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0" fontId="51" fillId="20" borderId="5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31" borderId="0" applyNumberFormat="0" applyBorder="0" applyAlignment="0" applyProtection="0"/>
    <xf numFmtId="0" fontId="60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7">
    <xf numFmtId="0" fontId="0" fillId="0" borderId="0" xfId="0" applyFont="1" applyAlignment="1">
      <alignment/>
    </xf>
    <xf numFmtId="0" fontId="61" fillId="0" borderId="10" xfId="0" applyFont="1" applyBorder="1" applyAlignment="1">
      <alignment vertical="center" wrapText="1"/>
    </xf>
    <xf numFmtId="0" fontId="62" fillId="0" borderId="10" xfId="0" applyFont="1" applyBorder="1" applyAlignment="1">
      <alignment vertical="center" wrapText="1"/>
    </xf>
    <xf numFmtId="0" fontId="63" fillId="0" borderId="10" xfId="0" applyFont="1" applyBorder="1" applyAlignment="1">
      <alignment horizontal="right" vertical="center" wrapText="1"/>
    </xf>
    <xf numFmtId="0" fontId="63" fillId="0" borderId="11" xfId="0" applyFont="1" applyBorder="1" applyAlignment="1">
      <alignment horizontal="right" vertical="center" wrapText="1"/>
    </xf>
    <xf numFmtId="0" fontId="61" fillId="0" borderId="10" xfId="0" applyFont="1" applyFill="1" applyBorder="1" applyAlignment="1">
      <alignment horizontal="righ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63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left" vertical="center" wrapText="1"/>
    </xf>
    <xf numFmtId="0" fontId="58" fillId="0" borderId="10" xfId="0" applyFont="1" applyBorder="1" applyAlignment="1">
      <alignment/>
    </xf>
    <xf numFmtId="0" fontId="58" fillId="0" borderId="0" xfId="0" applyFont="1" applyAlignment="1">
      <alignment/>
    </xf>
    <xf numFmtId="0" fontId="64" fillId="0" borderId="0" xfId="0" applyFont="1" applyAlignment="1">
      <alignment/>
    </xf>
    <xf numFmtId="171" fontId="64" fillId="0" borderId="10" xfId="0" applyNumberFormat="1" applyFont="1" applyFill="1" applyBorder="1" applyAlignment="1">
      <alignment/>
    </xf>
    <xf numFmtId="0" fontId="65" fillId="0" borderId="0" xfId="0" applyFont="1" applyAlignment="1">
      <alignment/>
    </xf>
    <xf numFmtId="0" fontId="64" fillId="0" borderId="11" xfId="0" applyFont="1" applyBorder="1" applyAlignment="1">
      <alignment horizontal="right" vertical="center" wrapText="1"/>
    </xf>
    <xf numFmtId="171" fontId="64" fillId="0" borderId="10" xfId="43" applyFont="1" applyFill="1" applyBorder="1" applyAlignment="1">
      <alignment vertical="center" wrapText="1"/>
    </xf>
    <xf numFmtId="171" fontId="64" fillId="0" borderId="10" xfId="0" applyNumberFormat="1" applyFont="1" applyBorder="1" applyAlignment="1">
      <alignment/>
    </xf>
    <xf numFmtId="0" fontId="0" fillId="0" borderId="0" xfId="0" applyAlignment="1">
      <alignment vertical="center"/>
    </xf>
    <xf numFmtId="0" fontId="58" fillId="0" borderId="0" xfId="0" applyFont="1" applyAlignment="1">
      <alignment vertical="center"/>
    </xf>
    <xf numFmtId="0" fontId="65" fillId="0" borderId="0" xfId="0" applyFont="1" applyFill="1" applyAlignment="1">
      <alignment/>
    </xf>
    <xf numFmtId="0" fontId="64" fillId="0" borderId="0" xfId="0" applyFont="1" applyFill="1" applyAlignment="1">
      <alignment/>
    </xf>
    <xf numFmtId="0" fontId="64" fillId="0" borderId="11" xfId="0" applyFont="1" applyFill="1" applyBorder="1" applyAlignment="1">
      <alignment horizontal="right" vertical="center" wrapText="1"/>
    </xf>
    <xf numFmtId="0" fontId="65" fillId="0" borderId="0" xfId="0" applyFont="1" applyAlignment="1">
      <alignment vertical="center" wrapText="1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64" fillId="0" borderId="0" xfId="0" applyFont="1" applyBorder="1" applyAlignment="1">
      <alignment horizontal="right" vertical="center" wrapText="1"/>
    </xf>
    <xf numFmtId="0" fontId="64" fillId="0" borderId="0" xfId="0" applyFont="1" applyBorder="1" applyAlignment="1">
      <alignment horizontal="left" vertical="center" wrapText="1"/>
    </xf>
    <xf numFmtId="171" fontId="64" fillId="0" borderId="0" xfId="43" applyFont="1" applyFill="1" applyBorder="1" applyAlignment="1">
      <alignment vertical="center" wrapText="1"/>
    </xf>
    <xf numFmtId="0" fontId="0" fillId="0" borderId="10" xfId="0" applyBorder="1" applyAlignment="1">
      <alignment/>
    </xf>
    <xf numFmtId="0" fontId="66" fillId="0" borderId="10" xfId="0" applyFont="1" applyFill="1" applyBorder="1" applyAlignment="1">
      <alignment horizontal="right" vertical="center" wrapText="1"/>
    </xf>
    <xf numFmtId="0" fontId="67" fillId="0" borderId="0" xfId="0" applyFont="1" applyAlignment="1">
      <alignment/>
    </xf>
    <xf numFmtId="0" fontId="68" fillId="0" borderId="10" xfId="0" applyFont="1" applyFill="1" applyBorder="1" applyAlignment="1">
      <alignment horizontal="right" vertical="center" wrapText="1"/>
    </xf>
    <xf numFmtId="0" fontId="69" fillId="0" borderId="0" xfId="0" applyFont="1" applyAlignment="1">
      <alignment/>
    </xf>
    <xf numFmtId="0" fontId="70" fillId="0" borderId="10" xfId="0" applyFont="1" applyFill="1" applyBorder="1" applyAlignment="1">
      <alignment horizontal="right" vertical="center" wrapText="1"/>
    </xf>
    <xf numFmtId="0" fontId="0" fillId="0" borderId="12" xfId="0" applyBorder="1" applyAlignment="1">
      <alignment/>
    </xf>
    <xf numFmtId="0" fontId="65" fillId="0" borderId="11" xfId="0" applyFont="1" applyBorder="1" applyAlignment="1">
      <alignment vertical="center" wrapText="1"/>
    </xf>
    <xf numFmtId="0" fontId="65" fillId="0" borderId="12" xfId="0" applyFont="1" applyBorder="1" applyAlignment="1">
      <alignment vertical="center" wrapText="1"/>
    </xf>
    <xf numFmtId="0" fontId="0" fillId="0" borderId="14" xfId="0" applyBorder="1" applyAlignment="1">
      <alignment/>
    </xf>
    <xf numFmtId="0" fontId="65" fillId="0" borderId="15" xfId="0" applyFont="1" applyBorder="1" applyAlignment="1">
      <alignment vertical="center" wrapText="1"/>
    </xf>
    <xf numFmtId="0" fontId="65" fillId="0" borderId="16" xfId="0" applyFont="1" applyBorder="1" applyAlignment="1">
      <alignment vertical="center" wrapText="1"/>
    </xf>
    <xf numFmtId="0" fontId="0" fillId="0" borderId="16" xfId="0" applyBorder="1" applyAlignment="1">
      <alignment/>
    </xf>
    <xf numFmtId="0" fontId="58" fillId="0" borderId="0" xfId="0" applyFont="1" applyBorder="1" applyAlignment="1">
      <alignment/>
    </xf>
    <xf numFmtId="0" fontId="58" fillId="0" borderId="13" xfId="0" applyFont="1" applyBorder="1" applyAlignment="1">
      <alignment/>
    </xf>
    <xf numFmtId="0" fontId="58" fillId="0" borderId="17" xfId="0" applyFont="1" applyBorder="1" applyAlignment="1">
      <alignment/>
    </xf>
    <xf numFmtId="0" fontId="58" fillId="0" borderId="18" xfId="0" applyFont="1" applyBorder="1" applyAlignment="1">
      <alignment/>
    </xf>
    <xf numFmtId="0" fontId="58" fillId="0" borderId="10" xfId="0" applyFont="1" applyFill="1" applyBorder="1" applyAlignment="1">
      <alignment horizontal="left" vertical="center" wrapText="1"/>
    </xf>
    <xf numFmtId="0" fontId="63" fillId="0" borderId="0" xfId="0" applyFont="1" applyAlignment="1">
      <alignment/>
    </xf>
    <xf numFmtId="0" fontId="63" fillId="0" borderId="0" xfId="0" applyFont="1" applyAlignment="1">
      <alignment vertical="center"/>
    </xf>
    <xf numFmtId="0" fontId="71" fillId="0" borderId="0" xfId="0" applyFont="1" applyAlignment="1">
      <alignment/>
    </xf>
    <xf numFmtId="0" fontId="62" fillId="0" borderId="0" xfId="0" applyFont="1" applyAlignment="1">
      <alignment/>
    </xf>
    <xf numFmtId="0" fontId="72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Alignment="1" applyProtection="1">
      <alignment/>
      <protection/>
    </xf>
    <xf numFmtId="0" fontId="73" fillId="0" borderId="19" xfId="0" applyFont="1" applyBorder="1" applyAlignment="1" applyProtection="1">
      <alignment horizontal="left"/>
      <protection/>
    </xf>
    <xf numFmtId="0" fontId="74" fillId="0" borderId="20" xfId="0" applyFont="1" applyBorder="1" applyAlignment="1" applyProtection="1">
      <alignment horizontal="center"/>
      <protection/>
    </xf>
    <xf numFmtId="0" fontId="74" fillId="0" borderId="21" xfId="0" applyFont="1" applyBorder="1" applyAlignment="1" applyProtection="1">
      <alignment horizontal="center"/>
      <protection/>
    </xf>
    <xf numFmtId="0" fontId="64" fillId="2" borderId="22" xfId="0" applyFont="1" applyFill="1" applyBorder="1" applyAlignment="1" applyProtection="1">
      <alignment horizontal="left" vertical="center"/>
      <protection/>
    </xf>
    <xf numFmtId="0" fontId="74" fillId="0" borderId="0" xfId="0" applyFont="1" applyBorder="1" applyAlignment="1" applyProtection="1">
      <alignment horizontal="center" vertical="center"/>
      <protection/>
    </xf>
    <xf numFmtId="0" fontId="74" fillId="0" borderId="23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64" fillId="7" borderId="22" xfId="0" applyFont="1" applyFill="1" applyBorder="1" applyAlignment="1" applyProtection="1">
      <alignment horizontal="left" vertical="center"/>
      <protection/>
    </xf>
    <xf numFmtId="0" fontId="64" fillId="0" borderId="24" xfId="0" applyFont="1" applyBorder="1" applyAlignment="1" applyProtection="1">
      <alignment horizontal="left" vertical="center"/>
      <protection/>
    </xf>
    <xf numFmtId="0" fontId="64" fillId="0" borderId="25" xfId="0" applyFont="1" applyBorder="1" applyAlignment="1" applyProtection="1">
      <alignment horizontal="left" vertical="center"/>
      <protection/>
    </xf>
    <xf numFmtId="0" fontId="64" fillId="0" borderId="26" xfId="0" applyFont="1" applyBorder="1" applyAlignment="1" applyProtection="1">
      <alignment horizontal="left" vertical="center"/>
      <protection/>
    </xf>
    <xf numFmtId="0" fontId="0" fillId="0" borderId="0" xfId="0" applyAlignment="1" applyProtection="1">
      <alignment horizontal="center"/>
      <protection/>
    </xf>
    <xf numFmtId="0" fontId="75" fillId="0" borderId="0" xfId="0" applyFont="1" applyAlignment="1" applyProtection="1">
      <alignment horizontal="left"/>
      <protection/>
    </xf>
    <xf numFmtId="0" fontId="76" fillId="0" borderId="10" xfId="0" applyFont="1" applyBorder="1" applyAlignment="1" applyProtection="1">
      <alignment horizontal="left" vertical="center"/>
      <protection/>
    </xf>
    <xf numFmtId="0" fontId="77" fillId="0" borderId="10" xfId="0" applyFont="1" applyBorder="1" applyAlignment="1" applyProtection="1">
      <alignment horizontal="center" vertical="center"/>
      <protection/>
    </xf>
    <xf numFmtId="0" fontId="77" fillId="0" borderId="10" xfId="0" applyFont="1" applyBorder="1" applyAlignment="1" applyProtection="1">
      <alignment horizontal="center" vertical="center" wrapText="1"/>
      <protection/>
    </xf>
    <xf numFmtId="0" fontId="78" fillId="0" borderId="10" xfId="0" applyFont="1" applyBorder="1" applyAlignment="1" applyProtection="1">
      <alignment vertical="center" wrapText="1"/>
      <protection/>
    </xf>
    <xf numFmtId="43" fontId="78" fillId="0" borderId="10" xfId="0" applyNumberFormat="1" applyFont="1" applyFill="1" applyBorder="1" applyAlignment="1" applyProtection="1">
      <alignment vertical="center"/>
      <protection/>
    </xf>
    <xf numFmtId="0" fontId="75" fillId="0" borderId="10" xfId="0" applyFont="1" applyBorder="1" applyAlignment="1" applyProtection="1">
      <alignment vertical="center"/>
      <protection/>
    </xf>
    <xf numFmtId="43" fontId="79" fillId="0" borderId="10" xfId="0" applyNumberFormat="1" applyFont="1" applyFill="1" applyBorder="1" applyAlignment="1" applyProtection="1">
      <alignment vertical="center"/>
      <protection/>
    </xf>
    <xf numFmtId="171" fontId="79" fillId="0" borderId="10" xfId="0" applyNumberFormat="1" applyFont="1" applyFill="1" applyBorder="1" applyAlignment="1" applyProtection="1">
      <alignment/>
      <protection/>
    </xf>
    <xf numFmtId="171" fontId="75" fillId="0" borderId="10" xfId="0" applyNumberFormat="1" applyFont="1" applyFill="1" applyBorder="1" applyAlignment="1" applyProtection="1">
      <alignment/>
      <protection/>
    </xf>
    <xf numFmtId="0" fontId="80" fillId="0" borderId="0" xfId="0" applyFont="1" applyAlignment="1" applyProtection="1">
      <alignment/>
      <protection/>
    </xf>
    <xf numFmtId="0" fontId="78" fillId="0" borderId="10" xfId="0" applyFont="1" applyBorder="1" applyAlignment="1" applyProtection="1">
      <alignment/>
      <protection/>
    </xf>
    <xf numFmtId="0" fontId="78" fillId="0" borderId="0" xfId="0" applyFont="1" applyAlignment="1" applyProtection="1">
      <alignment/>
      <protection/>
    </xf>
    <xf numFmtId="0" fontId="75" fillId="0" borderId="10" xfId="0" applyFont="1" applyBorder="1" applyAlignment="1" applyProtection="1">
      <alignment/>
      <protection/>
    </xf>
    <xf numFmtId="171" fontId="75" fillId="0" borderId="10" xfId="43" applyFont="1" applyBorder="1" applyAlignment="1" applyProtection="1">
      <alignment/>
      <protection/>
    </xf>
    <xf numFmtId="173" fontId="75" fillId="0" borderId="10" xfId="48" applyNumberFormat="1" applyFont="1" applyBorder="1" applyAlignment="1" applyProtection="1">
      <alignment/>
      <protection/>
    </xf>
    <xf numFmtId="0" fontId="75" fillId="0" borderId="10" xfId="0" applyFont="1" applyFill="1" applyBorder="1" applyAlignment="1" applyProtection="1">
      <alignment/>
      <protection/>
    </xf>
    <xf numFmtId="0" fontId="81" fillId="0" borderId="0" xfId="0" applyFont="1" applyFill="1" applyBorder="1" applyAlignment="1" applyProtection="1">
      <alignment horizontal="center" wrapText="1"/>
      <protection/>
    </xf>
    <xf numFmtId="171" fontId="75" fillId="2" borderId="10" xfId="43" applyFont="1" applyFill="1" applyBorder="1" applyAlignment="1" applyProtection="1">
      <alignment/>
      <protection locked="0"/>
    </xf>
    <xf numFmtId="0" fontId="82" fillId="2" borderId="10" xfId="0" applyFont="1" applyFill="1" applyBorder="1" applyAlignment="1" applyProtection="1">
      <alignment horizontal="left" vertical="center" wrapText="1"/>
      <protection locked="0"/>
    </xf>
    <xf numFmtId="172" fontId="0" fillId="2" borderId="10" xfId="0" applyNumberFormat="1" applyFill="1" applyBorder="1" applyAlignment="1" applyProtection="1">
      <alignment vertical="center" wrapText="1"/>
      <protection locked="0"/>
    </xf>
    <xf numFmtId="171" fontId="0" fillId="2" borderId="10" xfId="43" applyFont="1" applyFill="1" applyBorder="1" applyAlignment="1" applyProtection="1">
      <alignment vertical="center" wrapText="1"/>
      <protection locked="0"/>
    </xf>
    <xf numFmtId="0" fontId="61" fillId="0" borderId="10" xfId="0" applyFont="1" applyFill="1" applyBorder="1" applyAlignment="1">
      <alignment vertical="center" wrapText="1"/>
    </xf>
    <xf numFmtId="171" fontId="82" fillId="0" borderId="10" xfId="43" applyFont="1" applyBorder="1" applyAlignment="1">
      <alignment/>
    </xf>
    <xf numFmtId="0" fontId="63" fillId="0" borderId="10" xfId="0" applyFont="1" applyBorder="1" applyAlignment="1">
      <alignment wrapText="1"/>
    </xf>
    <xf numFmtId="171" fontId="82" fillId="0" borderId="27" xfId="43" applyFont="1" applyBorder="1" applyAlignment="1">
      <alignment/>
    </xf>
    <xf numFmtId="171" fontId="61" fillId="0" borderId="28" xfId="43" applyFont="1" applyBorder="1" applyAlignment="1">
      <alignment/>
    </xf>
    <xf numFmtId="171" fontId="61" fillId="0" borderId="10" xfId="43" applyFont="1" applyBorder="1" applyAlignment="1">
      <alignment/>
    </xf>
    <xf numFmtId="171" fontId="0" fillId="0" borderId="10" xfId="0" applyNumberFormat="1" applyBorder="1" applyAlignment="1">
      <alignment/>
    </xf>
    <xf numFmtId="0" fontId="63" fillId="0" borderId="0" xfId="0" applyFont="1" applyAlignment="1">
      <alignment wrapText="1"/>
    </xf>
    <xf numFmtId="0" fontId="63" fillId="0" borderId="0" xfId="0" applyFont="1" applyAlignment="1">
      <alignment vertical="center" wrapText="1"/>
    </xf>
    <xf numFmtId="0" fontId="62" fillId="0" borderId="10" xfId="0" applyFont="1" applyBorder="1" applyAlignment="1">
      <alignment wrapText="1"/>
    </xf>
    <xf numFmtId="171" fontId="58" fillId="0" borderId="10" xfId="0" applyNumberFormat="1" applyFont="1" applyBorder="1" applyAlignment="1">
      <alignment/>
    </xf>
    <xf numFmtId="0" fontId="0" fillId="7" borderId="10" xfId="0" applyFill="1" applyBorder="1" applyAlignment="1" applyProtection="1">
      <alignment/>
      <protection locked="0"/>
    </xf>
    <xf numFmtId="0" fontId="0" fillId="34" borderId="0" xfId="0" applyFill="1" applyAlignment="1" applyProtection="1">
      <alignment/>
      <protection/>
    </xf>
    <xf numFmtId="0" fontId="78" fillId="34" borderId="0" xfId="0" applyFont="1" applyFill="1" applyAlignment="1" applyProtection="1">
      <alignment/>
      <protection/>
    </xf>
    <xf numFmtId="0" fontId="75" fillId="34" borderId="10" xfId="0" applyFont="1" applyFill="1" applyBorder="1" applyAlignment="1" applyProtection="1">
      <alignment/>
      <protection/>
    </xf>
    <xf numFmtId="171" fontId="75" fillId="34" borderId="10" xfId="43" applyFont="1" applyFill="1" applyBorder="1" applyAlignment="1" applyProtection="1">
      <alignment/>
      <protection/>
    </xf>
    <xf numFmtId="173" fontId="75" fillId="34" borderId="10" xfId="48" applyNumberFormat="1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71" fontId="0" fillId="34" borderId="0" xfId="0" applyNumberFormat="1" applyFill="1" applyAlignment="1" applyProtection="1">
      <alignment/>
      <protection/>
    </xf>
    <xf numFmtId="171" fontId="0" fillId="34" borderId="0" xfId="43" applyNumberFormat="1" applyFont="1" applyFill="1" applyAlignment="1" applyProtection="1">
      <alignment/>
      <protection/>
    </xf>
    <xf numFmtId="0" fontId="83" fillId="3" borderId="14" xfId="0" applyFont="1" applyFill="1" applyBorder="1" applyAlignment="1" applyProtection="1">
      <alignment horizontal="center"/>
      <protection/>
    </xf>
    <xf numFmtId="0" fontId="84" fillId="3" borderId="0" xfId="0" applyFont="1" applyFill="1" applyAlignment="1" applyProtection="1">
      <alignment horizontal="center"/>
      <protection/>
    </xf>
    <xf numFmtId="0" fontId="74" fillId="0" borderId="0" xfId="0" applyFont="1" applyAlignment="1" applyProtection="1">
      <alignment horizontal="center"/>
      <protection/>
    </xf>
    <xf numFmtId="0" fontId="75" fillId="2" borderId="11" xfId="0" applyFont="1" applyFill="1" applyBorder="1" applyAlignment="1" applyProtection="1">
      <alignment horizontal="left" wrapText="1"/>
      <protection locked="0"/>
    </xf>
    <xf numFmtId="0" fontId="75" fillId="2" borderId="12" xfId="0" applyFont="1" applyFill="1" applyBorder="1" applyAlignment="1" applyProtection="1">
      <alignment horizontal="left" wrapText="1"/>
      <protection locked="0"/>
    </xf>
    <xf numFmtId="0" fontId="75" fillId="2" borderId="13" xfId="0" applyFont="1" applyFill="1" applyBorder="1" applyAlignment="1" applyProtection="1">
      <alignment horizontal="left" wrapText="1"/>
      <protection locked="0"/>
    </xf>
    <xf numFmtId="0" fontId="81" fillId="3" borderId="0" xfId="0" applyFont="1" applyFill="1" applyAlignment="1" applyProtection="1">
      <alignment horizontal="center"/>
      <protection/>
    </xf>
    <xf numFmtId="0" fontId="81" fillId="3" borderId="14" xfId="0" applyFont="1" applyFill="1" applyBorder="1" applyAlignment="1" applyProtection="1">
      <alignment horizontal="center" wrapText="1"/>
      <protection/>
    </xf>
    <xf numFmtId="0" fontId="75" fillId="0" borderId="0" xfId="0" applyFont="1" applyAlignment="1" applyProtection="1">
      <alignment horizontal="center"/>
      <protection/>
    </xf>
    <xf numFmtId="0" fontId="79" fillId="7" borderId="10" xfId="0" applyFont="1" applyFill="1" applyBorder="1" applyAlignment="1" applyProtection="1">
      <alignment horizontal="center"/>
      <protection locked="0"/>
    </xf>
    <xf numFmtId="0" fontId="58" fillId="0" borderId="11" xfId="0" applyFont="1" applyBorder="1" applyAlignment="1">
      <alignment horizontal="left"/>
    </xf>
    <xf numFmtId="0" fontId="58" fillId="0" borderId="12" xfId="0" applyFont="1" applyBorder="1" applyAlignment="1">
      <alignment horizontal="left"/>
    </xf>
    <xf numFmtId="0" fontId="58" fillId="0" borderId="13" xfId="0" applyFont="1" applyBorder="1" applyAlignment="1">
      <alignment horizontal="left"/>
    </xf>
    <xf numFmtId="0" fontId="61" fillId="0" borderId="11" xfId="0" applyFont="1" applyFill="1" applyBorder="1" applyAlignment="1">
      <alignment horizontal="left" vertical="center" wrapText="1"/>
    </xf>
    <xf numFmtId="0" fontId="61" fillId="0" borderId="12" xfId="0" applyFont="1" applyFill="1" applyBorder="1" applyAlignment="1">
      <alignment horizontal="left" vertical="center" wrapText="1"/>
    </xf>
    <xf numFmtId="0" fontId="61" fillId="0" borderId="13" xfId="0" applyFont="1" applyFill="1" applyBorder="1" applyAlignment="1">
      <alignment horizontal="left" vertical="center" wrapText="1"/>
    </xf>
    <xf numFmtId="0" fontId="64" fillId="0" borderId="12" xfId="0" applyFont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 wrapText="1"/>
    </xf>
    <xf numFmtId="0" fontId="85" fillId="3" borderId="14" xfId="0" applyFont="1" applyFill="1" applyBorder="1" applyAlignment="1">
      <alignment horizontal="center" wrapText="1"/>
    </xf>
    <xf numFmtId="0" fontId="68" fillId="0" borderId="10" xfId="0" applyFont="1" applyFill="1" applyBorder="1" applyAlignment="1">
      <alignment horizontal="left" vertical="center" wrapText="1"/>
    </xf>
    <xf numFmtId="0" fontId="64" fillId="0" borderId="12" xfId="0" applyFont="1" applyBorder="1" applyAlignment="1">
      <alignment horizontal="left" vertical="center" wrapText="1"/>
    </xf>
    <xf numFmtId="0" fontId="64" fillId="0" borderId="13" xfId="0" applyFont="1" applyBorder="1" applyAlignment="1">
      <alignment horizontal="left" vertical="center" wrapText="1"/>
    </xf>
    <xf numFmtId="0" fontId="64" fillId="0" borderId="10" xfId="0" applyFont="1" applyBorder="1" applyAlignment="1">
      <alignment horizontal="center"/>
    </xf>
    <xf numFmtId="171" fontId="85" fillId="3" borderId="11" xfId="43" applyFont="1" applyFill="1" applyBorder="1" applyAlignment="1">
      <alignment horizontal="center" vertical="center" wrapText="1"/>
    </xf>
    <xf numFmtId="171" fontId="85" fillId="3" borderId="13" xfId="43" applyFont="1" applyFill="1" applyBorder="1" applyAlignment="1">
      <alignment horizontal="center" vertical="center" wrapText="1"/>
    </xf>
    <xf numFmtId="0" fontId="64" fillId="7" borderId="11" xfId="0" applyFont="1" applyFill="1" applyBorder="1" applyAlignment="1" applyProtection="1">
      <alignment horizontal="left" vertical="center" wrapText="1"/>
      <protection locked="0"/>
    </xf>
    <xf numFmtId="0" fontId="64" fillId="7" borderId="12" xfId="0" applyFont="1" applyFill="1" applyBorder="1" applyAlignment="1" applyProtection="1">
      <alignment horizontal="left" vertical="center" wrapText="1"/>
      <protection locked="0"/>
    </xf>
    <xf numFmtId="0" fontId="64" fillId="7" borderId="13" xfId="0" applyFont="1" applyFill="1" applyBorder="1" applyAlignment="1" applyProtection="1">
      <alignment horizontal="left" vertical="center" wrapText="1"/>
      <protection locked="0"/>
    </xf>
    <xf numFmtId="0" fontId="61" fillId="0" borderId="10" xfId="0" applyFont="1" applyFill="1" applyBorder="1" applyAlignment="1">
      <alignment horizontal="left" vertical="center" wrapText="1"/>
    </xf>
    <xf numFmtId="0" fontId="58" fillId="0" borderId="10" xfId="0" applyFont="1" applyBorder="1" applyAlignment="1">
      <alignment horizontal="left"/>
    </xf>
    <xf numFmtId="0" fontId="58" fillId="0" borderId="0" xfId="0" applyFont="1" applyAlignment="1">
      <alignment horizontal="left" vertical="center" wrapText="1"/>
    </xf>
    <xf numFmtId="0" fontId="68" fillId="0" borderId="11" xfId="0" applyFont="1" applyFill="1" applyBorder="1" applyAlignment="1">
      <alignment horizontal="left" vertical="center" wrapText="1"/>
    </xf>
    <xf numFmtId="0" fontId="68" fillId="0" borderId="12" xfId="0" applyFont="1" applyFill="1" applyBorder="1" applyAlignment="1">
      <alignment horizontal="left" vertical="center" wrapText="1"/>
    </xf>
    <xf numFmtId="0" fontId="68" fillId="0" borderId="13" xfId="0" applyFont="1" applyFill="1" applyBorder="1" applyAlignment="1">
      <alignment horizontal="left" vertical="center" wrapText="1"/>
    </xf>
    <xf numFmtId="0" fontId="85" fillId="3" borderId="0" xfId="0" applyFont="1" applyFill="1" applyAlignment="1">
      <alignment horizontal="center" vertical="center" wrapText="1"/>
    </xf>
    <xf numFmtId="0" fontId="64" fillId="0" borderId="10" xfId="0" applyFont="1" applyFill="1" applyBorder="1" applyAlignment="1">
      <alignment horizontal="center"/>
    </xf>
    <xf numFmtId="171" fontId="86" fillId="3" borderId="11" xfId="43" applyFont="1" applyFill="1" applyBorder="1" applyAlignment="1">
      <alignment horizontal="center" vertical="center" wrapText="1"/>
    </xf>
    <xf numFmtId="171" fontId="86" fillId="3" borderId="13" xfId="43" applyFont="1" applyFill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171" fontId="85" fillId="3" borderId="10" xfId="43" applyFont="1" applyFill="1" applyBorder="1" applyAlignment="1">
      <alignment horizontal="center" vertical="center" wrapText="1"/>
    </xf>
    <xf numFmtId="0" fontId="64" fillId="0" borderId="12" xfId="0" applyFont="1" applyFill="1" applyBorder="1" applyAlignment="1">
      <alignment horizontal="left" vertical="center" wrapText="1"/>
    </xf>
    <xf numFmtId="0" fontId="64" fillId="0" borderId="13" xfId="0" applyFont="1" applyFill="1" applyBorder="1" applyAlignment="1">
      <alignment horizontal="left" vertical="center" wrapText="1"/>
    </xf>
    <xf numFmtId="0" fontId="75" fillId="0" borderId="11" xfId="0" applyFont="1" applyBorder="1" applyAlignment="1">
      <alignment horizontal="center" vertical="center" wrapText="1"/>
    </xf>
    <xf numFmtId="0" fontId="75" fillId="0" borderId="12" xfId="0" applyFont="1" applyBorder="1" applyAlignment="1">
      <alignment horizontal="center" vertical="center" wrapText="1"/>
    </xf>
    <xf numFmtId="0" fontId="75" fillId="0" borderId="13" xfId="0" applyFont="1" applyBorder="1" applyAlignment="1">
      <alignment horizontal="center" vertical="center" wrapText="1"/>
    </xf>
    <xf numFmtId="0" fontId="87" fillId="0" borderId="0" xfId="0" applyFont="1" applyAlignment="1">
      <alignment horizontal="left" vertical="center" wrapText="1"/>
    </xf>
    <xf numFmtId="0" fontId="64" fillId="0" borderId="11" xfId="0" applyFont="1" applyBorder="1" applyAlignment="1">
      <alignment horizontal="left" vertical="center" wrapText="1"/>
    </xf>
    <xf numFmtId="0" fontId="64" fillId="0" borderId="29" xfId="0" applyFont="1" applyBorder="1" applyAlignment="1">
      <alignment horizontal="left" vertical="center" wrapText="1"/>
    </xf>
    <xf numFmtId="0" fontId="64" fillId="0" borderId="14" xfId="0" applyFont="1" applyBorder="1" applyAlignment="1">
      <alignment horizontal="left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>
    <pageSetUpPr fitToPage="1"/>
  </sheetPr>
  <dimension ref="B2:E57"/>
  <sheetViews>
    <sheetView showGridLines="0" tabSelected="1" zoomScale="90" zoomScaleNormal="90" zoomScalePageLayoutView="0" workbookViewId="0" topLeftCell="A1">
      <selection activeCell="C40" sqref="C40"/>
    </sheetView>
  </sheetViews>
  <sheetFormatPr defaultColWidth="8.8515625" defaultRowHeight="15"/>
  <cols>
    <col min="1" max="1" width="8.8515625" style="53" customWidth="1"/>
    <col min="2" max="2" width="71.421875" style="53" customWidth="1"/>
    <col min="3" max="4" width="30.57421875" style="53" customWidth="1"/>
    <col min="5" max="5" width="12.140625" style="53" bestFit="1" customWidth="1"/>
    <col min="6" max="16384" width="8.8515625" style="53" customWidth="1"/>
  </cols>
  <sheetData>
    <row r="2" spans="2:4" ht="21">
      <c r="B2" s="116" t="s">
        <v>14</v>
      </c>
      <c r="C2" s="116"/>
      <c r="D2" s="116"/>
    </row>
    <row r="3" spans="2:4" ht="26.25" thickBot="1">
      <c r="B3" s="110" t="s">
        <v>8</v>
      </c>
      <c r="C3" s="110"/>
      <c r="D3" s="110"/>
    </row>
    <row r="4" spans="2:4" ht="25.5">
      <c r="B4" s="54" t="s">
        <v>96</v>
      </c>
      <c r="C4" s="55"/>
      <c r="D4" s="56"/>
    </row>
    <row r="5" spans="2:4" s="60" customFormat="1" ht="21.75" customHeight="1">
      <c r="B5" s="57" t="s">
        <v>97</v>
      </c>
      <c r="C5" s="58"/>
      <c r="D5" s="59"/>
    </row>
    <row r="6" spans="2:4" s="60" customFormat="1" ht="20.25" customHeight="1">
      <c r="B6" s="61" t="s">
        <v>98</v>
      </c>
      <c r="C6" s="58"/>
      <c r="D6" s="59"/>
    </row>
    <row r="7" spans="2:4" s="60" customFormat="1" ht="21" customHeight="1" thickBot="1">
      <c r="B7" s="62" t="s">
        <v>99</v>
      </c>
      <c r="C7" s="63"/>
      <c r="D7" s="64"/>
    </row>
    <row r="8" spans="2:4" ht="14.25">
      <c r="B8" s="65"/>
      <c r="C8" s="65"/>
      <c r="D8" s="65"/>
    </row>
    <row r="9" spans="2:4" ht="21">
      <c r="B9" s="66" t="s">
        <v>7</v>
      </c>
      <c r="C9" s="65"/>
      <c r="D9" s="65"/>
    </row>
    <row r="10" spans="2:4" ht="27" customHeight="1">
      <c r="B10" s="111"/>
      <c r="C10" s="112"/>
      <c r="D10" s="113"/>
    </row>
    <row r="11" spans="2:4" ht="14.25">
      <c r="B11" s="65"/>
      <c r="C11" s="65"/>
      <c r="D11" s="65"/>
    </row>
    <row r="13" spans="2:4" ht="46.5">
      <c r="B13" s="67" t="s">
        <v>9</v>
      </c>
      <c r="C13" s="68" t="s">
        <v>6</v>
      </c>
      <c r="D13" s="69" t="s">
        <v>88</v>
      </c>
    </row>
    <row r="14" spans="2:4" ht="54.75" customHeight="1">
      <c r="B14" s="70" t="s">
        <v>53</v>
      </c>
      <c r="C14" s="71">
        <f>'Iniziativa lett. A)'!G19</f>
        <v>0</v>
      </c>
      <c r="D14" s="71">
        <f>'Iniziativa lett. A)'!H19</f>
        <v>0</v>
      </c>
    </row>
    <row r="15" spans="2:4" ht="92.25">
      <c r="B15" s="70" t="s">
        <v>86</v>
      </c>
      <c r="C15" s="71">
        <f>'Iniziativa lett. B1) esistenti'!G112</f>
        <v>0</v>
      </c>
      <c r="D15" s="71">
        <f>'Iniziativa lett. B1) esistenti'!H112</f>
        <v>0</v>
      </c>
    </row>
    <row r="16" spans="2:4" ht="92.25">
      <c r="B16" s="70" t="s">
        <v>87</v>
      </c>
      <c r="C16" s="71">
        <f>'Iniziativa lett. B2) nuove'!G72</f>
        <v>0</v>
      </c>
      <c r="D16" s="71">
        <f>'Iniziativa lett. B2) nuove'!H72</f>
        <v>0</v>
      </c>
    </row>
    <row r="17" spans="2:4" ht="54.75" customHeight="1">
      <c r="B17" s="70" t="s">
        <v>54</v>
      </c>
      <c r="C17" s="71">
        <f>'Iniziativa lett. C)'!G44</f>
        <v>0</v>
      </c>
      <c r="D17" s="71">
        <f>'Iniziativa lett. C)'!H44</f>
        <v>0</v>
      </c>
    </row>
    <row r="18" spans="2:4" ht="21">
      <c r="B18" s="72" t="s">
        <v>4</v>
      </c>
      <c r="C18" s="73">
        <f>SUM(C14:C17)</f>
        <v>0</v>
      </c>
      <c r="D18" s="73">
        <f>SUM(D14:D17)</f>
        <v>0</v>
      </c>
    </row>
    <row r="19" spans="3:4" ht="46.5">
      <c r="C19" s="68" t="s">
        <v>6</v>
      </c>
      <c r="D19" s="69" t="s">
        <v>88</v>
      </c>
    </row>
    <row r="20" spans="2:4" ht="45.75" customHeight="1">
      <c r="B20" s="67" t="s">
        <v>10</v>
      </c>
      <c r="C20" s="74">
        <f>'Certificazione della spesa'!G17</f>
        <v>0</v>
      </c>
      <c r="D20" s="74">
        <f>'Certificazione della spesa'!H17</f>
        <v>0</v>
      </c>
    </row>
    <row r="22" spans="2:4" s="76" customFormat="1" ht="21">
      <c r="B22" s="72" t="s">
        <v>4</v>
      </c>
      <c r="C22" s="75">
        <f>C20+C18</f>
        <v>0</v>
      </c>
      <c r="D22" s="75">
        <f>D20+D18</f>
        <v>0</v>
      </c>
    </row>
    <row r="23" spans="2:4" ht="28.5">
      <c r="B23" s="109">
        <f>IF(D22&gt;(C22*50%),"Attenzione: spese retroattive superiori al 50% del totale della spesa","")</f>
      </c>
      <c r="C23" s="109"/>
      <c r="D23" s="109"/>
    </row>
    <row r="24" spans="2:4" ht="18">
      <c r="B24" s="114">
        <f>IF(AND((C15&gt;0),(C16&gt;0)),"ATTENZIONE: è possibile fare richiesta solo per una tipologia di iniziativa B1 o B2","")</f>
      </c>
      <c r="C24" s="114"/>
      <c r="D24" s="114"/>
    </row>
    <row r="25" spans="2:4" ht="18">
      <c r="B25" s="114">
        <f>IF(AND(((C14+C15+C16+C17)&lt;20000),((C14+C15+C16+C17)&gt;0)),"ATTENZIONE: importo della spesa A+B+C inferiore alla soglia minima di 20.000 euro","")</f>
      </c>
      <c r="C25" s="114"/>
      <c r="D25" s="114"/>
    </row>
    <row r="27" ht="21">
      <c r="B27" s="66" t="s">
        <v>34</v>
      </c>
    </row>
    <row r="28" spans="2:4" s="78" customFormat="1" ht="18">
      <c r="B28" s="77" t="s">
        <v>19</v>
      </c>
      <c r="C28" s="117" t="s">
        <v>20</v>
      </c>
      <c r="D28" s="117"/>
    </row>
    <row r="30" spans="2:4" ht="18">
      <c r="B30" s="77" t="s">
        <v>22</v>
      </c>
      <c r="C30" s="117" t="s">
        <v>33</v>
      </c>
      <c r="D30" s="117"/>
    </row>
    <row r="31" spans="3:4" ht="16.5">
      <c r="C31" s="108">
        <f>IF(C30=B51,"ATTENZIONE: NON SONO AMMESSE LE GRANDI IMPRESE","")</f>
      </c>
      <c r="D31" s="108"/>
    </row>
    <row r="33" spans="2:4" ht="18">
      <c r="B33" s="77" t="s">
        <v>25</v>
      </c>
      <c r="C33" s="117" t="s">
        <v>26</v>
      </c>
      <c r="D33" s="117"/>
    </row>
    <row r="35" spans="2:4" ht="18">
      <c r="B35" s="77" t="s">
        <v>30</v>
      </c>
      <c r="C35" s="117" t="s">
        <v>28</v>
      </c>
      <c r="D35" s="117"/>
    </row>
    <row r="37" spans="2:4" ht="21">
      <c r="B37" s="79" t="s">
        <v>31</v>
      </c>
      <c r="C37" s="80">
        <f>IF(C35=B56,IF(C28=B46,E46*50%,E46*40%),0)</f>
        <v>0</v>
      </c>
      <c r="D37" s="81" t="e">
        <f>C37/C22</f>
        <v>#DIV/0!</v>
      </c>
    </row>
    <row r="38" spans="2:4" s="100" customFormat="1" ht="21" hidden="1">
      <c r="B38" s="102" t="s">
        <v>32</v>
      </c>
      <c r="C38" s="103">
        <f>IF(C35=B57,IF(C33=B53,IF(C30=B49,E46*30%,E46*20%),IF(C30=B49,E46*20%,E46*10%)),0)</f>
        <v>0</v>
      </c>
      <c r="D38" s="104" t="e">
        <f>C38/C22</f>
        <v>#DIV/0!</v>
      </c>
    </row>
    <row r="39" spans="2:4" ht="21">
      <c r="B39" s="79" t="s">
        <v>32</v>
      </c>
      <c r="C39" s="80">
        <f>IF(C38&gt;400000,400000,C38)</f>
        <v>0</v>
      </c>
      <c r="D39" s="81" t="e">
        <f>C39/C22</f>
        <v>#DIV/0!</v>
      </c>
    </row>
    <row r="41" spans="2:4" ht="21">
      <c r="B41" s="82" t="s">
        <v>35</v>
      </c>
      <c r="C41" s="84"/>
      <c r="D41" s="81" t="e">
        <f>C41/C22</f>
        <v>#DIV/0!</v>
      </c>
    </row>
    <row r="42" spans="3:4" ht="35.25" customHeight="1">
      <c r="C42" s="115">
        <f>IF(C41&gt;MAX(C37,C39),"ATTENZIONE: CONTRIBUTO RICHIESTO MAGGIORE DELL'AMMISSIBILE","")</f>
      </c>
      <c r="D42" s="115"/>
    </row>
    <row r="43" spans="3:4" ht="35.25" customHeight="1">
      <c r="C43" s="83"/>
      <c r="D43" s="83"/>
    </row>
    <row r="44" spans="3:4" ht="35.25" customHeight="1">
      <c r="C44" s="83"/>
      <c r="D44" s="83"/>
    </row>
    <row r="45" spans="3:4" s="105" customFormat="1" ht="35.25" customHeight="1">
      <c r="C45" s="83"/>
      <c r="D45" s="83"/>
    </row>
    <row r="46" spans="2:5" s="100" customFormat="1" ht="18" hidden="1">
      <c r="B46" s="101" t="s">
        <v>20</v>
      </c>
      <c r="C46" s="106">
        <f>C22-D22</f>
        <v>0</v>
      </c>
      <c r="D46" s="106">
        <f>D22/2</f>
        <v>0</v>
      </c>
      <c r="E46" s="107">
        <f>IF((C46+D46)&gt;400000,400000,(C46+D46))</f>
        <v>0</v>
      </c>
    </row>
    <row r="47" s="100" customFormat="1" ht="18" hidden="1">
      <c r="B47" s="101" t="s">
        <v>21</v>
      </c>
    </row>
    <row r="48" s="100" customFormat="1" ht="18" hidden="1">
      <c r="B48" s="101"/>
    </row>
    <row r="49" s="100" customFormat="1" ht="18" hidden="1">
      <c r="B49" s="101" t="s">
        <v>33</v>
      </c>
    </row>
    <row r="50" s="100" customFormat="1" ht="18" hidden="1">
      <c r="B50" s="101" t="s">
        <v>23</v>
      </c>
    </row>
    <row r="51" s="100" customFormat="1" ht="18" hidden="1">
      <c r="B51" s="101" t="s">
        <v>24</v>
      </c>
    </row>
    <row r="52" s="100" customFormat="1" ht="18" hidden="1">
      <c r="B52" s="101"/>
    </row>
    <row r="53" s="100" customFormat="1" ht="18" hidden="1">
      <c r="B53" s="101" t="s">
        <v>26</v>
      </c>
    </row>
    <row r="54" s="100" customFormat="1" ht="18" hidden="1">
      <c r="B54" s="101" t="s">
        <v>27</v>
      </c>
    </row>
    <row r="55" s="100" customFormat="1" ht="18" hidden="1">
      <c r="B55" s="101"/>
    </row>
    <row r="56" s="100" customFormat="1" ht="18" hidden="1">
      <c r="B56" s="101" t="s">
        <v>28</v>
      </c>
    </row>
    <row r="57" s="100" customFormat="1" ht="18" hidden="1">
      <c r="B57" s="101" t="s">
        <v>29</v>
      </c>
    </row>
    <row r="58" s="105" customFormat="1" ht="14.25"/>
  </sheetData>
  <sheetProtection password="CBED" sheet="1"/>
  <mergeCells count="12">
    <mergeCell ref="C42:D42"/>
    <mergeCell ref="B2:D2"/>
    <mergeCell ref="C28:D28"/>
    <mergeCell ref="C30:D30"/>
    <mergeCell ref="C33:D33"/>
    <mergeCell ref="C35:D35"/>
    <mergeCell ref="C31:D31"/>
    <mergeCell ref="B23:D23"/>
    <mergeCell ref="B3:D3"/>
    <mergeCell ref="B10:D10"/>
    <mergeCell ref="B25:D25"/>
    <mergeCell ref="B24:D24"/>
  </mergeCells>
  <dataValidations count="4">
    <dataValidation type="list" allowBlank="1" showInputMessage="1" showErrorMessage="1" sqref="C33:D33">
      <formula1>$B$53:$B$54</formula1>
    </dataValidation>
    <dataValidation type="list" allowBlank="1" showInputMessage="1" showErrorMessage="1" sqref="C35:D35">
      <formula1>$B$56:$B$57</formula1>
    </dataValidation>
    <dataValidation type="list" allowBlank="1" showInputMessage="1" showErrorMessage="1" sqref="C30:D30">
      <formula1>$B$49:$B$51</formula1>
    </dataValidation>
    <dataValidation type="list" allowBlank="1" showInputMessage="1" showErrorMessage="1" prompt="seleziona dall'elenco" sqref="C28:D28">
      <formula1>$B$46:$B$47</formula1>
    </dataValidation>
  </dataValidations>
  <printOptions/>
  <pageMargins left="0.5118110236220472" right="0.5118110236220472" top="0.5511811023622047" bottom="0.5511811023622047" header="0.31496062992125984" footer="0.31496062992125984"/>
  <pageSetup fitToHeight="1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>
    <pageSetUpPr fitToPage="1"/>
  </sheetPr>
  <dimension ref="B2:K34"/>
  <sheetViews>
    <sheetView showGridLines="0" zoomScalePageLayoutView="0" workbookViewId="0" topLeftCell="A1">
      <selection activeCell="G10" sqref="G10"/>
    </sheetView>
  </sheetViews>
  <sheetFormatPr defaultColWidth="9.140625" defaultRowHeight="15"/>
  <cols>
    <col min="1" max="2" width="2.57421875" style="0" customWidth="1"/>
    <col min="3" max="4" width="40.57421875" style="0" customWidth="1"/>
    <col min="5" max="5" width="20.57421875" style="0" customWidth="1"/>
    <col min="6" max="6" width="15.57421875" style="0" customWidth="1"/>
    <col min="7" max="8" width="20.57421875" style="0" customWidth="1"/>
    <col min="9" max="9" width="1.57421875" style="0" customWidth="1"/>
    <col min="10" max="10" width="13.421875" style="0" hidden="1" customWidth="1"/>
    <col min="11" max="11" width="22.8515625" style="0" hidden="1" customWidth="1"/>
  </cols>
  <sheetData>
    <row r="2" ht="14.25">
      <c r="C2" s="11" t="s">
        <v>14</v>
      </c>
    </row>
    <row r="3" spans="3:8" ht="14.25">
      <c r="C3" s="10" t="s">
        <v>13</v>
      </c>
      <c r="D3" s="118">
        <f>Riepilogo!B10</f>
        <v>0</v>
      </c>
      <c r="E3" s="119"/>
      <c r="F3" s="119"/>
      <c r="G3" s="119"/>
      <c r="H3" s="120"/>
    </row>
    <row r="5" s="18" customFormat="1" ht="30" customHeight="1">
      <c r="C5" s="19" t="s">
        <v>51</v>
      </c>
    </row>
    <row r="6" ht="14.25">
      <c r="C6" s="11"/>
    </row>
    <row r="7" spans="3:11" ht="48">
      <c r="C7" s="1" t="s">
        <v>0</v>
      </c>
      <c r="D7" s="1" t="s">
        <v>1</v>
      </c>
      <c r="E7" s="1" t="s">
        <v>5</v>
      </c>
      <c r="F7" s="1" t="s">
        <v>2</v>
      </c>
      <c r="G7" s="1" t="s">
        <v>3</v>
      </c>
      <c r="H7" s="2" t="s">
        <v>60</v>
      </c>
      <c r="J7" s="88" t="s">
        <v>101</v>
      </c>
      <c r="K7" s="88" t="s">
        <v>102</v>
      </c>
    </row>
    <row r="8" spans="2:8" ht="29.25" customHeight="1">
      <c r="B8" s="5" t="s">
        <v>48</v>
      </c>
      <c r="C8" s="121" t="s">
        <v>15</v>
      </c>
      <c r="D8" s="122"/>
      <c r="E8" s="122"/>
      <c r="F8" s="122"/>
      <c r="G8" s="122"/>
      <c r="H8" s="123"/>
    </row>
    <row r="9" spans="2:11" ht="14.25">
      <c r="B9" s="3">
        <v>1</v>
      </c>
      <c r="C9" s="85"/>
      <c r="D9" s="85"/>
      <c r="E9" s="85"/>
      <c r="F9" s="86"/>
      <c r="G9" s="87"/>
      <c r="H9" s="87"/>
      <c r="J9" s="89"/>
      <c r="K9" s="90"/>
    </row>
    <row r="10" spans="2:11" ht="14.25">
      <c r="B10" s="3">
        <v>2</v>
      </c>
      <c r="C10" s="85"/>
      <c r="D10" s="85"/>
      <c r="E10" s="85"/>
      <c r="F10" s="86"/>
      <c r="G10" s="87"/>
      <c r="H10" s="87"/>
      <c r="J10" s="89"/>
      <c r="K10" s="90"/>
    </row>
    <row r="11" spans="2:11" ht="14.25">
      <c r="B11" s="3">
        <v>3</v>
      </c>
      <c r="C11" s="85"/>
      <c r="D11" s="85"/>
      <c r="E11" s="85"/>
      <c r="F11" s="86"/>
      <c r="G11" s="87"/>
      <c r="H11" s="87"/>
      <c r="J11" s="89"/>
      <c r="K11" s="90"/>
    </row>
    <row r="12" spans="2:11" ht="14.25">
      <c r="B12" s="3">
        <v>4</v>
      </c>
      <c r="C12" s="85"/>
      <c r="D12" s="85"/>
      <c r="E12" s="85"/>
      <c r="F12" s="86"/>
      <c r="G12" s="87"/>
      <c r="H12" s="87"/>
      <c r="J12" s="89"/>
      <c r="K12" s="90"/>
    </row>
    <row r="13" spans="2:11" ht="14.25">
      <c r="B13" s="3">
        <v>5</v>
      </c>
      <c r="C13" s="85"/>
      <c r="D13" s="85"/>
      <c r="E13" s="85"/>
      <c r="F13" s="86"/>
      <c r="G13" s="87"/>
      <c r="H13" s="87"/>
      <c r="J13" s="89"/>
      <c r="K13" s="90"/>
    </row>
    <row r="14" spans="2:11" ht="14.25">
      <c r="B14" s="3">
        <v>6</v>
      </c>
      <c r="C14" s="85"/>
      <c r="D14" s="85"/>
      <c r="E14" s="85"/>
      <c r="F14" s="86"/>
      <c r="G14" s="87"/>
      <c r="H14" s="87"/>
      <c r="J14" s="89"/>
      <c r="K14" s="90"/>
    </row>
    <row r="15" spans="2:11" ht="14.25">
      <c r="B15" s="3">
        <v>7</v>
      </c>
      <c r="C15" s="85"/>
      <c r="D15" s="85"/>
      <c r="E15" s="85"/>
      <c r="F15" s="86"/>
      <c r="G15" s="87"/>
      <c r="H15" s="87"/>
      <c r="J15" s="89"/>
      <c r="K15" s="90"/>
    </row>
    <row r="16" spans="2:11" ht="14.25">
      <c r="B16" s="3">
        <v>8</v>
      </c>
      <c r="C16" s="85"/>
      <c r="D16" s="85"/>
      <c r="E16" s="85"/>
      <c r="F16" s="86"/>
      <c r="G16" s="87"/>
      <c r="H16" s="87"/>
      <c r="J16" s="89"/>
      <c r="K16" s="90"/>
    </row>
    <row r="17" spans="2:11" ht="14.25">
      <c r="B17" s="3">
        <v>9</v>
      </c>
      <c r="C17" s="85"/>
      <c r="D17" s="85"/>
      <c r="E17" s="85"/>
      <c r="F17" s="86"/>
      <c r="G17" s="87"/>
      <c r="H17" s="87"/>
      <c r="J17" s="89"/>
      <c r="K17" s="90"/>
    </row>
    <row r="18" spans="2:11" ht="15" thickBot="1">
      <c r="B18" s="3">
        <v>10</v>
      </c>
      <c r="C18" s="85"/>
      <c r="D18" s="85"/>
      <c r="E18" s="85"/>
      <c r="F18" s="86"/>
      <c r="G18" s="87"/>
      <c r="H18" s="87"/>
      <c r="J18" s="91"/>
      <c r="K18" s="90"/>
    </row>
    <row r="19" spans="2:10" s="12" customFormat="1" ht="15.75" thickBot="1">
      <c r="B19" s="15"/>
      <c r="C19" s="124" t="s">
        <v>11</v>
      </c>
      <c r="D19" s="124"/>
      <c r="E19" s="124"/>
      <c r="F19" s="125"/>
      <c r="G19" s="16">
        <f>SUM(G9:G18)</f>
        <v>0</v>
      </c>
      <c r="H19" s="16">
        <f>SUM(H9:H18)</f>
        <v>0</v>
      </c>
      <c r="J19" s="92">
        <f>SUM(J9:J18)</f>
        <v>0</v>
      </c>
    </row>
    <row r="20" spans="7:8" ht="15.75" customHeight="1">
      <c r="G20" s="126">
        <f>IF(AND((G19&gt;0),(G19&lt;10000)),"ATTENZIONE: spesa inferiore all'importo minimo se non cumulata con altre spese di cui alla b e c","")</f>
      </c>
      <c r="H20" s="126"/>
    </row>
    <row r="32" ht="14.25">
      <c r="C32" s="24"/>
    </row>
    <row r="34" ht="14.25">
      <c r="D34" s="25"/>
    </row>
  </sheetData>
  <sheetProtection password="CBED" sheet="1" objects="1" scenarios="1"/>
  <mergeCells count="4">
    <mergeCell ref="D3:H3"/>
    <mergeCell ref="C8:H8"/>
    <mergeCell ref="C19:F19"/>
    <mergeCell ref="G20:H20"/>
  </mergeCells>
  <printOptions/>
  <pageMargins left="0.31496062992125984" right="0.31496062992125984" top="0.3937007874015748" bottom="0.3937007874015748" header="0.31496062992125984" footer="0.31496062992125984"/>
  <pageSetup fitToHeight="1" fitToWidth="1" horizontalDpi="600" verticalDpi="600" orientation="landscape" paperSize="9" scale="86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">
    <pageSetUpPr fitToPage="1"/>
  </sheetPr>
  <dimension ref="B2:L123"/>
  <sheetViews>
    <sheetView showGridLines="0" zoomScalePageLayoutView="0" workbookViewId="0" topLeftCell="A1">
      <selection activeCell="O34" sqref="O34"/>
    </sheetView>
  </sheetViews>
  <sheetFormatPr defaultColWidth="9.140625" defaultRowHeight="15"/>
  <cols>
    <col min="1" max="2" width="2.57421875" style="0" customWidth="1"/>
    <col min="3" max="4" width="40.57421875" style="0" customWidth="1"/>
    <col min="5" max="5" width="20.57421875" style="0" customWidth="1"/>
    <col min="6" max="6" width="15.57421875" style="0" customWidth="1"/>
    <col min="7" max="8" width="20.57421875" style="0" customWidth="1"/>
    <col min="9" max="9" width="0" style="47" hidden="1" customWidth="1"/>
    <col min="10" max="10" width="1.8515625" style="0" customWidth="1"/>
    <col min="11" max="11" width="13.8515625" style="0" hidden="1" customWidth="1"/>
    <col min="12" max="12" width="22.8515625" style="95" hidden="1" customWidth="1"/>
  </cols>
  <sheetData>
    <row r="2" ht="14.25">
      <c r="C2" s="11" t="s">
        <v>14</v>
      </c>
    </row>
    <row r="3" spans="3:8" ht="14.25">
      <c r="C3" s="10" t="s">
        <v>13</v>
      </c>
      <c r="D3" s="137">
        <f>Riepilogo!B10</f>
        <v>0</v>
      </c>
      <c r="E3" s="137"/>
      <c r="F3" s="137"/>
      <c r="G3" s="137"/>
      <c r="H3" s="137"/>
    </row>
    <row r="5" spans="3:12" s="18" customFormat="1" ht="30" customHeight="1">
      <c r="C5" s="138" t="s">
        <v>68</v>
      </c>
      <c r="D5" s="138"/>
      <c r="E5" s="138"/>
      <c r="F5" s="138"/>
      <c r="G5" s="138"/>
      <c r="H5" s="138"/>
      <c r="I5" s="48"/>
      <c r="L5" s="96"/>
    </row>
    <row r="7" spans="2:8" ht="33" customHeight="1">
      <c r="B7" s="5" t="s">
        <v>49</v>
      </c>
      <c r="C7" s="136" t="s">
        <v>59</v>
      </c>
      <c r="D7" s="136"/>
      <c r="E7" s="136"/>
      <c r="F7" s="136"/>
      <c r="G7" s="136"/>
      <c r="H7" s="136"/>
    </row>
    <row r="8" spans="2:12" s="31" customFormat="1" ht="33" customHeight="1">
      <c r="B8" s="30" t="s">
        <v>76</v>
      </c>
      <c r="C8" s="139" t="s">
        <v>61</v>
      </c>
      <c r="D8" s="140"/>
      <c r="E8" s="140"/>
      <c r="F8" s="140"/>
      <c r="G8" s="140"/>
      <c r="H8" s="141"/>
      <c r="I8" s="49"/>
      <c r="K8"/>
      <c r="L8" s="95"/>
    </row>
    <row r="9" spans="2:12" ht="48">
      <c r="B9" s="29"/>
      <c r="C9" s="1" t="s">
        <v>0</v>
      </c>
      <c r="D9" s="1" t="s">
        <v>1</v>
      </c>
      <c r="E9" s="1" t="s">
        <v>5</v>
      </c>
      <c r="F9" s="1" t="s">
        <v>2</v>
      </c>
      <c r="G9" s="1" t="s">
        <v>3</v>
      </c>
      <c r="H9" s="2" t="s">
        <v>60</v>
      </c>
      <c r="K9" s="88" t="s">
        <v>101</v>
      </c>
      <c r="L9" s="88" t="s">
        <v>102</v>
      </c>
    </row>
    <row r="10" spans="2:12" ht="14.25">
      <c r="B10" s="3">
        <v>1</v>
      </c>
      <c r="C10" s="85"/>
      <c r="D10" s="85"/>
      <c r="E10" s="85"/>
      <c r="F10" s="86"/>
      <c r="G10" s="87"/>
      <c r="H10" s="87"/>
      <c r="K10" s="89"/>
      <c r="L10" s="90"/>
    </row>
    <row r="11" spans="2:12" ht="14.25">
      <c r="B11" s="3">
        <v>2</v>
      </c>
      <c r="C11" s="85"/>
      <c r="D11" s="85"/>
      <c r="E11" s="85"/>
      <c r="F11" s="86"/>
      <c r="G11" s="87"/>
      <c r="H11" s="87"/>
      <c r="K11" s="89"/>
      <c r="L11" s="90"/>
    </row>
    <row r="12" spans="2:12" ht="14.25">
      <c r="B12" s="3">
        <v>3</v>
      </c>
      <c r="C12" s="85"/>
      <c r="D12" s="85"/>
      <c r="E12" s="85"/>
      <c r="F12" s="86"/>
      <c r="G12" s="87"/>
      <c r="H12" s="87"/>
      <c r="K12" s="89"/>
      <c r="L12" s="90"/>
    </row>
    <row r="13" spans="2:12" ht="14.25">
      <c r="B13" s="3">
        <v>4</v>
      </c>
      <c r="C13" s="85"/>
      <c r="D13" s="85"/>
      <c r="E13" s="85"/>
      <c r="F13" s="86"/>
      <c r="G13" s="87"/>
      <c r="H13" s="87"/>
      <c r="K13" s="89"/>
      <c r="L13" s="90"/>
    </row>
    <row r="14" spans="2:12" ht="14.25">
      <c r="B14" s="3">
        <v>5</v>
      </c>
      <c r="C14" s="85"/>
      <c r="D14" s="85"/>
      <c r="E14" s="85"/>
      <c r="F14" s="86"/>
      <c r="G14" s="87"/>
      <c r="H14" s="87"/>
      <c r="K14" s="89"/>
      <c r="L14" s="90"/>
    </row>
    <row r="15" spans="2:12" ht="14.25">
      <c r="B15" s="3">
        <v>6</v>
      </c>
      <c r="C15" s="85"/>
      <c r="D15" s="85"/>
      <c r="E15" s="85"/>
      <c r="F15" s="86"/>
      <c r="G15" s="87"/>
      <c r="H15" s="87"/>
      <c r="K15" s="89"/>
      <c r="L15" s="90"/>
    </row>
    <row r="16" spans="2:12" ht="14.25">
      <c r="B16" s="3">
        <v>7</v>
      </c>
      <c r="C16" s="85"/>
      <c r="D16" s="85"/>
      <c r="E16" s="85"/>
      <c r="F16" s="86"/>
      <c r="G16" s="87"/>
      <c r="H16" s="87"/>
      <c r="K16" s="89"/>
      <c r="L16" s="90"/>
    </row>
    <row r="17" spans="2:12" ht="14.25">
      <c r="B17" s="3">
        <v>8</v>
      </c>
      <c r="C17" s="85"/>
      <c r="D17" s="85"/>
      <c r="E17" s="85"/>
      <c r="F17" s="86"/>
      <c r="G17" s="87"/>
      <c r="H17" s="87"/>
      <c r="K17" s="89"/>
      <c r="L17" s="90"/>
    </row>
    <row r="18" spans="2:12" ht="14.25">
      <c r="B18" s="3">
        <v>9</v>
      </c>
      <c r="C18" s="85"/>
      <c r="D18" s="85"/>
      <c r="E18" s="85"/>
      <c r="F18" s="86"/>
      <c r="G18" s="87"/>
      <c r="H18" s="87"/>
      <c r="K18" s="89"/>
      <c r="L18" s="90"/>
    </row>
    <row r="19" spans="2:12" ht="14.25">
      <c r="B19" s="3">
        <v>10</v>
      </c>
      <c r="C19" s="85"/>
      <c r="D19" s="85"/>
      <c r="E19" s="85"/>
      <c r="F19" s="86"/>
      <c r="G19" s="87"/>
      <c r="H19" s="87"/>
      <c r="K19" s="93"/>
      <c r="L19" s="97"/>
    </row>
    <row r="20" spans="2:12" s="12" customFormat="1" ht="15">
      <c r="B20" s="15"/>
      <c r="C20" s="128" t="s">
        <v>4</v>
      </c>
      <c r="D20" s="128"/>
      <c r="E20" s="128"/>
      <c r="F20" s="129"/>
      <c r="G20" s="16">
        <f>SUM(G10:G19)</f>
        <v>0</v>
      </c>
      <c r="H20" s="16">
        <f>SUM(H10:H19)</f>
        <v>0</v>
      </c>
      <c r="I20" s="47">
        <f>IF($D$96=C8,G20+$G$109,G20)</f>
        <v>0</v>
      </c>
      <c r="K20" s="98">
        <f>SUM(K10:K19)</f>
        <v>0</v>
      </c>
      <c r="L20" s="90"/>
    </row>
    <row r="21" spans="2:12" s="31" customFormat="1" ht="33" customHeight="1">
      <c r="B21" s="30" t="s">
        <v>77</v>
      </c>
      <c r="C21" s="127" t="s">
        <v>62</v>
      </c>
      <c r="D21" s="127"/>
      <c r="E21" s="127"/>
      <c r="F21" s="127"/>
      <c r="G21" s="127"/>
      <c r="H21" s="127"/>
      <c r="I21" s="49"/>
      <c r="K21"/>
      <c r="L21" s="95"/>
    </row>
    <row r="22" spans="2:12" ht="48">
      <c r="B22" s="29"/>
      <c r="C22" s="1" t="s">
        <v>0</v>
      </c>
      <c r="D22" s="1" t="s">
        <v>1</v>
      </c>
      <c r="E22" s="1" t="s">
        <v>5</v>
      </c>
      <c r="F22" s="1" t="s">
        <v>2</v>
      </c>
      <c r="G22" s="1" t="s">
        <v>3</v>
      </c>
      <c r="H22" s="2" t="s">
        <v>60</v>
      </c>
      <c r="K22" s="88" t="s">
        <v>101</v>
      </c>
      <c r="L22" s="88" t="s">
        <v>102</v>
      </c>
    </row>
    <row r="23" spans="2:12" ht="14.25">
      <c r="B23" s="3">
        <v>1</v>
      </c>
      <c r="C23" s="85"/>
      <c r="D23" s="85"/>
      <c r="E23" s="85"/>
      <c r="F23" s="86"/>
      <c r="G23" s="87"/>
      <c r="H23" s="87"/>
      <c r="K23" s="89"/>
      <c r="L23" s="90"/>
    </row>
    <row r="24" spans="2:12" ht="14.25">
      <c r="B24" s="3">
        <v>2</v>
      </c>
      <c r="C24" s="85"/>
      <c r="D24" s="85"/>
      <c r="E24" s="85"/>
      <c r="F24" s="86"/>
      <c r="G24" s="87"/>
      <c r="H24" s="87"/>
      <c r="K24" s="89"/>
      <c r="L24" s="90"/>
    </row>
    <row r="25" spans="2:12" ht="14.25">
      <c r="B25" s="3">
        <v>3</v>
      </c>
      <c r="C25" s="85"/>
      <c r="D25" s="85"/>
      <c r="E25" s="85"/>
      <c r="F25" s="86"/>
      <c r="G25" s="87"/>
      <c r="H25" s="87"/>
      <c r="K25" s="89"/>
      <c r="L25" s="90"/>
    </row>
    <row r="26" spans="2:12" ht="14.25">
      <c r="B26" s="3">
        <v>4</v>
      </c>
      <c r="C26" s="85"/>
      <c r="D26" s="85"/>
      <c r="E26" s="85"/>
      <c r="F26" s="86"/>
      <c r="G26" s="87"/>
      <c r="H26" s="87"/>
      <c r="K26" s="89"/>
      <c r="L26" s="90"/>
    </row>
    <row r="27" spans="2:12" ht="14.25">
      <c r="B27" s="3">
        <v>5</v>
      </c>
      <c r="C27" s="85"/>
      <c r="D27" s="85"/>
      <c r="E27" s="85"/>
      <c r="F27" s="86"/>
      <c r="G27" s="87"/>
      <c r="H27" s="87"/>
      <c r="K27" s="89"/>
      <c r="L27" s="90"/>
    </row>
    <row r="28" spans="2:12" ht="14.25">
      <c r="B28" s="3">
        <v>6</v>
      </c>
      <c r="C28" s="85"/>
      <c r="D28" s="85"/>
      <c r="E28" s="85"/>
      <c r="F28" s="86"/>
      <c r="G28" s="87"/>
      <c r="H28" s="87"/>
      <c r="K28" s="89"/>
      <c r="L28" s="90"/>
    </row>
    <row r="29" spans="2:12" ht="14.25">
      <c r="B29" s="3">
        <v>7</v>
      </c>
      <c r="C29" s="85"/>
      <c r="D29" s="85"/>
      <c r="E29" s="85"/>
      <c r="F29" s="86"/>
      <c r="G29" s="87"/>
      <c r="H29" s="87"/>
      <c r="K29" s="89"/>
      <c r="L29" s="90"/>
    </row>
    <row r="30" spans="2:12" ht="14.25">
      <c r="B30" s="3">
        <v>8</v>
      </c>
      <c r="C30" s="85"/>
      <c r="D30" s="85"/>
      <c r="E30" s="85"/>
      <c r="F30" s="86"/>
      <c r="G30" s="87"/>
      <c r="H30" s="87"/>
      <c r="K30" s="89"/>
      <c r="L30" s="90"/>
    </row>
    <row r="31" spans="2:12" ht="14.25">
      <c r="B31" s="3">
        <v>9</v>
      </c>
      <c r="C31" s="85"/>
      <c r="D31" s="85"/>
      <c r="E31" s="85"/>
      <c r="F31" s="86"/>
      <c r="G31" s="87"/>
      <c r="H31" s="87"/>
      <c r="K31" s="89"/>
      <c r="L31" s="90"/>
    </row>
    <row r="32" spans="2:12" ht="14.25">
      <c r="B32" s="3">
        <v>10</v>
      </c>
      <c r="C32" s="85"/>
      <c r="D32" s="85"/>
      <c r="E32" s="85"/>
      <c r="F32" s="86"/>
      <c r="G32" s="87"/>
      <c r="H32" s="87"/>
      <c r="K32" s="93"/>
      <c r="L32" s="97"/>
    </row>
    <row r="33" spans="2:12" s="12" customFormat="1" ht="15">
      <c r="B33" s="15"/>
      <c r="C33" s="128" t="s">
        <v>4</v>
      </c>
      <c r="D33" s="128"/>
      <c r="E33" s="128"/>
      <c r="F33" s="129"/>
      <c r="G33" s="16">
        <f>SUM(G23:G32)</f>
        <v>0</v>
      </c>
      <c r="H33" s="16">
        <f>SUM(H23:H32)</f>
        <v>0</v>
      </c>
      <c r="I33" s="47">
        <f>IF($D$96=C21,G33+$G$109,G33)</f>
        <v>0</v>
      </c>
      <c r="K33" s="98">
        <f>SUM(K23:K32)</f>
        <v>0</v>
      </c>
      <c r="L33" s="90"/>
    </row>
    <row r="34" spans="2:12" s="31" customFormat="1" ht="33" customHeight="1">
      <c r="B34" s="30" t="s">
        <v>78</v>
      </c>
      <c r="C34" s="127" t="s">
        <v>63</v>
      </c>
      <c r="D34" s="127"/>
      <c r="E34" s="127"/>
      <c r="F34" s="127"/>
      <c r="G34" s="127"/>
      <c r="H34" s="127"/>
      <c r="I34" s="49"/>
      <c r="K34"/>
      <c r="L34" s="95"/>
    </row>
    <row r="35" spans="2:12" ht="48">
      <c r="B35" s="29"/>
      <c r="C35" s="1" t="s">
        <v>0</v>
      </c>
      <c r="D35" s="1" t="s">
        <v>1</v>
      </c>
      <c r="E35" s="1" t="s">
        <v>5</v>
      </c>
      <c r="F35" s="1" t="s">
        <v>2</v>
      </c>
      <c r="G35" s="1" t="s">
        <v>3</v>
      </c>
      <c r="H35" s="2" t="s">
        <v>60</v>
      </c>
      <c r="K35" s="88" t="s">
        <v>101</v>
      </c>
      <c r="L35" s="88" t="s">
        <v>102</v>
      </c>
    </row>
    <row r="36" spans="2:12" ht="14.25">
      <c r="B36" s="3">
        <v>1</v>
      </c>
      <c r="C36" s="85"/>
      <c r="D36" s="85"/>
      <c r="E36" s="85"/>
      <c r="F36" s="86"/>
      <c r="G36" s="87"/>
      <c r="H36" s="87"/>
      <c r="K36" s="89"/>
      <c r="L36" s="90"/>
    </row>
    <row r="37" spans="2:12" ht="14.25">
      <c r="B37" s="3">
        <v>2</v>
      </c>
      <c r="C37" s="85"/>
      <c r="D37" s="85"/>
      <c r="E37" s="85"/>
      <c r="F37" s="86"/>
      <c r="G37" s="87"/>
      <c r="H37" s="87"/>
      <c r="K37" s="89"/>
      <c r="L37" s="90"/>
    </row>
    <row r="38" spans="2:12" ht="14.25">
      <c r="B38" s="3">
        <v>3</v>
      </c>
      <c r="C38" s="85"/>
      <c r="D38" s="85"/>
      <c r="E38" s="85"/>
      <c r="F38" s="86"/>
      <c r="G38" s="87"/>
      <c r="H38" s="87"/>
      <c r="K38" s="89"/>
      <c r="L38" s="90"/>
    </row>
    <row r="39" spans="2:12" ht="14.25">
      <c r="B39" s="3">
        <v>4</v>
      </c>
      <c r="C39" s="85"/>
      <c r="D39" s="85"/>
      <c r="E39" s="85"/>
      <c r="F39" s="86"/>
      <c r="G39" s="87"/>
      <c r="H39" s="87"/>
      <c r="K39" s="89"/>
      <c r="L39" s="90"/>
    </row>
    <row r="40" spans="2:12" ht="14.25">
      <c r="B40" s="3">
        <v>5</v>
      </c>
      <c r="C40" s="85"/>
      <c r="D40" s="85"/>
      <c r="E40" s="85"/>
      <c r="F40" s="86"/>
      <c r="G40" s="87"/>
      <c r="H40" s="87"/>
      <c r="K40" s="89"/>
      <c r="L40" s="90"/>
    </row>
    <row r="41" spans="2:12" ht="14.25">
      <c r="B41" s="3">
        <v>6</v>
      </c>
      <c r="C41" s="85"/>
      <c r="D41" s="85"/>
      <c r="E41" s="85"/>
      <c r="F41" s="86"/>
      <c r="G41" s="87"/>
      <c r="H41" s="87"/>
      <c r="K41" s="89"/>
      <c r="L41" s="90"/>
    </row>
    <row r="42" spans="2:12" ht="14.25">
      <c r="B42" s="3">
        <v>7</v>
      </c>
      <c r="C42" s="85"/>
      <c r="D42" s="85"/>
      <c r="E42" s="85"/>
      <c r="F42" s="86"/>
      <c r="G42" s="87"/>
      <c r="H42" s="87"/>
      <c r="K42" s="89"/>
      <c r="L42" s="90"/>
    </row>
    <row r="43" spans="2:12" ht="14.25">
      <c r="B43" s="3">
        <v>8</v>
      </c>
      <c r="C43" s="85"/>
      <c r="D43" s="85"/>
      <c r="E43" s="85"/>
      <c r="F43" s="86"/>
      <c r="G43" s="87"/>
      <c r="H43" s="87"/>
      <c r="K43" s="89"/>
      <c r="L43" s="90"/>
    </row>
    <row r="44" spans="2:12" ht="14.25">
      <c r="B44" s="3">
        <v>9</v>
      </c>
      <c r="C44" s="85"/>
      <c r="D44" s="85"/>
      <c r="E44" s="85"/>
      <c r="F44" s="86"/>
      <c r="G44" s="87"/>
      <c r="H44" s="87"/>
      <c r="K44" s="89"/>
      <c r="L44" s="90"/>
    </row>
    <row r="45" spans="2:12" ht="14.25">
      <c r="B45" s="3">
        <v>10</v>
      </c>
      <c r="C45" s="85"/>
      <c r="D45" s="85"/>
      <c r="E45" s="85"/>
      <c r="F45" s="86"/>
      <c r="G45" s="87"/>
      <c r="H45" s="87"/>
      <c r="K45" s="93"/>
      <c r="L45" s="97"/>
    </row>
    <row r="46" spans="2:12" s="12" customFormat="1" ht="15">
      <c r="B46" s="15"/>
      <c r="C46" s="128" t="s">
        <v>4</v>
      </c>
      <c r="D46" s="128"/>
      <c r="E46" s="128"/>
      <c r="F46" s="129"/>
      <c r="G46" s="16">
        <f>SUM(G36:G45)</f>
        <v>0</v>
      </c>
      <c r="H46" s="16">
        <f>SUM(H36:H45)</f>
        <v>0</v>
      </c>
      <c r="I46" s="47">
        <f>IF($D$96=C34,G46+$G$109,G46)</f>
        <v>0</v>
      </c>
      <c r="K46" s="98">
        <f>SUM(K36:K45)</f>
        <v>0</v>
      </c>
      <c r="L46" s="90"/>
    </row>
    <row r="47" spans="2:12" s="33" customFormat="1" ht="33" customHeight="1">
      <c r="B47" s="32" t="s">
        <v>79</v>
      </c>
      <c r="C47" s="127" t="s">
        <v>64</v>
      </c>
      <c r="D47" s="127"/>
      <c r="E47" s="127"/>
      <c r="F47" s="127"/>
      <c r="G47" s="127"/>
      <c r="H47" s="127"/>
      <c r="I47" s="51"/>
      <c r="K47"/>
      <c r="L47" s="95"/>
    </row>
    <row r="48" spans="2:12" ht="48">
      <c r="B48" s="29"/>
      <c r="C48" s="1" t="s">
        <v>0</v>
      </c>
      <c r="D48" s="1" t="s">
        <v>1</v>
      </c>
      <c r="E48" s="1" t="s">
        <v>5</v>
      </c>
      <c r="F48" s="1" t="s">
        <v>2</v>
      </c>
      <c r="G48" s="1" t="s">
        <v>3</v>
      </c>
      <c r="H48" s="2" t="s">
        <v>60</v>
      </c>
      <c r="K48" s="88" t="s">
        <v>101</v>
      </c>
      <c r="L48" s="88" t="s">
        <v>102</v>
      </c>
    </row>
    <row r="49" spans="2:12" ht="14.25">
      <c r="B49" s="3">
        <v>1</v>
      </c>
      <c r="C49" s="85"/>
      <c r="D49" s="85"/>
      <c r="E49" s="85"/>
      <c r="F49" s="86"/>
      <c r="G49" s="87"/>
      <c r="H49" s="87"/>
      <c r="K49" s="89"/>
      <c r="L49" s="90"/>
    </row>
    <row r="50" spans="2:12" ht="14.25">
      <c r="B50" s="3">
        <v>2</v>
      </c>
      <c r="C50" s="85"/>
      <c r="D50" s="85"/>
      <c r="E50" s="85"/>
      <c r="F50" s="86"/>
      <c r="G50" s="87"/>
      <c r="H50" s="87"/>
      <c r="K50" s="89"/>
      <c r="L50" s="90"/>
    </row>
    <row r="51" spans="2:12" ht="14.25">
      <c r="B51" s="3">
        <v>3</v>
      </c>
      <c r="C51" s="85"/>
      <c r="D51" s="85"/>
      <c r="E51" s="85"/>
      <c r="F51" s="86"/>
      <c r="G51" s="87"/>
      <c r="H51" s="87"/>
      <c r="K51" s="89"/>
      <c r="L51" s="90"/>
    </row>
    <row r="52" spans="2:12" ht="14.25">
      <c r="B52" s="3">
        <v>4</v>
      </c>
      <c r="C52" s="85"/>
      <c r="D52" s="85"/>
      <c r="E52" s="85"/>
      <c r="F52" s="86"/>
      <c r="G52" s="87"/>
      <c r="H52" s="87"/>
      <c r="K52" s="89"/>
      <c r="L52" s="90"/>
    </row>
    <row r="53" spans="2:12" ht="14.25">
      <c r="B53" s="3">
        <v>5</v>
      </c>
      <c r="C53" s="85"/>
      <c r="D53" s="85"/>
      <c r="E53" s="85"/>
      <c r="F53" s="86"/>
      <c r="G53" s="87"/>
      <c r="H53" s="87"/>
      <c r="K53" s="89"/>
      <c r="L53" s="90"/>
    </row>
    <row r="54" spans="2:12" ht="14.25">
      <c r="B54" s="3">
        <v>6</v>
      </c>
      <c r="C54" s="85"/>
      <c r="D54" s="85"/>
      <c r="E54" s="85"/>
      <c r="F54" s="86"/>
      <c r="G54" s="87"/>
      <c r="H54" s="87"/>
      <c r="K54" s="89"/>
      <c r="L54" s="90"/>
    </row>
    <row r="55" spans="2:12" ht="14.25">
      <c r="B55" s="3">
        <v>7</v>
      </c>
      <c r="C55" s="85"/>
      <c r="D55" s="85"/>
      <c r="E55" s="85"/>
      <c r="F55" s="86"/>
      <c r="G55" s="87"/>
      <c r="H55" s="87"/>
      <c r="K55" s="89"/>
      <c r="L55" s="90"/>
    </row>
    <row r="56" spans="2:12" ht="14.25">
      <c r="B56" s="3">
        <v>8</v>
      </c>
      <c r="C56" s="85"/>
      <c r="D56" s="85"/>
      <c r="E56" s="85"/>
      <c r="F56" s="86"/>
      <c r="G56" s="87"/>
      <c r="H56" s="87"/>
      <c r="K56" s="89"/>
      <c r="L56" s="90"/>
    </row>
    <row r="57" spans="2:12" ht="14.25">
      <c r="B57" s="3">
        <v>9</v>
      </c>
      <c r="C57" s="85"/>
      <c r="D57" s="85"/>
      <c r="E57" s="85"/>
      <c r="F57" s="86"/>
      <c r="G57" s="87"/>
      <c r="H57" s="87"/>
      <c r="K57" s="89"/>
      <c r="L57" s="90"/>
    </row>
    <row r="58" spans="2:12" ht="14.25">
      <c r="B58" s="3">
        <v>10</v>
      </c>
      <c r="C58" s="85"/>
      <c r="D58" s="85"/>
      <c r="E58" s="85"/>
      <c r="F58" s="86"/>
      <c r="G58" s="87"/>
      <c r="H58" s="87"/>
      <c r="K58" s="93"/>
      <c r="L58" s="97"/>
    </row>
    <row r="59" spans="2:12" s="12" customFormat="1" ht="15">
      <c r="B59" s="15"/>
      <c r="C59" s="128" t="s">
        <v>4</v>
      </c>
      <c r="D59" s="128"/>
      <c r="E59" s="128"/>
      <c r="F59" s="129"/>
      <c r="G59" s="16">
        <f>SUM(G49:G58)</f>
        <v>0</v>
      </c>
      <c r="H59" s="16">
        <f>SUM(H49:H58)</f>
        <v>0</v>
      </c>
      <c r="I59" s="47">
        <f>IF($D$96=C47,G59+$G$109,G59)</f>
        <v>0</v>
      </c>
      <c r="K59" s="98">
        <f>SUM(K49:K58)</f>
        <v>0</v>
      </c>
      <c r="L59" s="90"/>
    </row>
    <row r="60" spans="2:12" s="33" customFormat="1" ht="33" customHeight="1">
      <c r="B60" s="32" t="s">
        <v>80</v>
      </c>
      <c r="C60" s="127" t="s">
        <v>65</v>
      </c>
      <c r="D60" s="127"/>
      <c r="E60" s="127"/>
      <c r="F60" s="127"/>
      <c r="G60" s="127"/>
      <c r="H60" s="127"/>
      <c r="I60" s="51"/>
      <c r="K60"/>
      <c r="L60" s="95"/>
    </row>
    <row r="61" spans="2:12" ht="48">
      <c r="B61" s="29"/>
      <c r="C61" s="1" t="s">
        <v>0</v>
      </c>
      <c r="D61" s="1" t="s">
        <v>1</v>
      </c>
      <c r="E61" s="1" t="s">
        <v>5</v>
      </c>
      <c r="F61" s="1" t="s">
        <v>2</v>
      </c>
      <c r="G61" s="1" t="s">
        <v>3</v>
      </c>
      <c r="H61" s="2" t="s">
        <v>60</v>
      </c>
      <c r="K61" s="88" t="s">
        <v>101</v>
      </c>
      <c r="L61" s="88" t="s">
        <v>102</v>
      </c>
    </row>
    <row r="62" spans="2:12" ht="14.25">
      <c r="B62" s="3">
        <v>1</v>
      </c>
      <c r="C62" s="85"/>
      <c r="D62" s="85"/>
      <c r="E62" s="85"/>
      <c r="F62" s="86"/>
      <c r="G62" s="87"/>
      <c r="H62" s="87"/>
      <c r="K62" s="89"/>
      <c r="L62" s="90"/>
    </row>
    <row r="63" spans="2:12" ht="14.25">
      <c r="B63" s="3">
        <v>2</v>
      </c>
      <c r="C63" s="85"/>
      <c r="D63" s="85"/>
      <c r="E63" s="85"/>
      <c r="F63" s="86"/>
      <c r="G63" s="87"/>
      <c r="H63" s="87"/>
      <c r="K63" s="89"/>
      <c r="L63" s="90"/>
    </row>
    <row r="64" spans="2:12" ht="14.25">
      <c r="B64" s="3">
        <v>3</v>
      </c>
      <c r="C64" s="85"/>
      <c r="D64" s="85"/>
      <c r="E64" s="85"/>
      <c r="F64" s="86"/>
      <c r="G64" s="87"/>
      <c r="H64" s="87"/>
      <c r="K64" s="89"/>
      <c r="L64" s="90"/>
    </row>
    <row r="65" spans="2:12" ht="14.25">
      <c r="B65" s="3">
        <v>4</v>
      </c>
      <c r="C65" s="85"/>
      <c r="D65" s="85"/>
      <c r="E65" s="85"/>
      <c r="F65" s="86"/>
      <c r="G65" s="87"/>
      <c r="H65" s="87"/>
      <c r="K65" s="89"/>
      <c r="L65" s="90"/>
    </row>
    <row r="66" spans="2:12" ht="14.25">
      <c r="B66" s="3">
        <v>5</v>
      </c>
      <c r="C66" s="85"/>
      <c r="D66" s="85"/>
      <c r="E66" s="85"/>
      <c r="F66" s="86"/>
      <c r="G66" s="87"/>
      <c r="H66" s="87"/>
      <c r="K66" s="89"/>
      <c r="L66" s="90"/>
    </row>
    <row r="67" spans="2:12" ht="14.25">
      <c r="B67" s="3">
        <v>6</v>
      </c>
      <c r="C67" s="85"/>
      <c r="D67" s="85"/>
      <c r="E67" s="85"/>
      <c r="F67" s="86"/>
      <c r="G67" s="87"/>
      <c r="H67" s="87"/>
      <c r="K67" s="89"/>
      <c r="L67" s="90"/>
    </row>
    <row r="68" spans="2:12" ht="14.25">
      <c r="B68" s="3">
        <v>7</v>
      </c>
      <c r="C68" s="85"/>
      <c r="D68" s="85"/>
      <c r="E68" s="85"/>
      <c r="F68" s="86"/>
      <c r="G68" s="87"/>
      <c r="H68" s="87"/>
      <c r="K68" s="89"/>
      <c r="L68" s="90"/>
    </row>
    <row r="69" spans="2:12" ht="14.25">
      <c r="B69" s="3">
        <v>8</v>
      </c>
      <c r="C69" s="85"/>
      <c r="D69" s="85"/>
      <c r="E69" s="85"/>
      <c r="F69" s="86"/>
      <c r="G69" s="87"/>
      <c r="H69" s="87"/>
      <c r="K69" s="89"/>
      <c r="L69" s="90"/>
    </row>
    <row r="70" spans="2:12" ht="14.25">
      <c r="B70" s="3">
        <v>9</v>
      </c>
      <c r="C70" s="85"/>
      <c r="D70" s="85"/>
      <c r="E70" s="85"/>
      <c r="F70" s="86"/>
      <c r="G70" s="87"/>
      <c r="H70" s="87"/>
      <c r="K70" s="89"/>
      <c r="L70" s="90"/>
    </row>
    <row r="71" spans="2:12" ht="14.25">
      <c r="B71" s="3">
        <v>10</v>
      </c>
      <c r="C71" s="85"/>
      <c r="D71" s="85"/>
      <c r="E71" s="85"/>
      <c r="F71" s="86"/>
      <c r="G71" s="87"/>
      <c r="H71" s="87"/>
      <c r="K71" s="93"/>
      <c r="L71" s="97"/>
    </row>
    <row r="72" spans="2:12" s="12" customFormat="1" ht="15">
      <c r="B72" s="15"/>
      <c r="C72" s="128" t="s">
        <v>4</v>
      </c>
      <c r="D72" s="128"/>
      <c r="E72" s="128"/>
      <c r="F72" s="129"/>
      <c r="G72" s="16">
        <f>SUM(G62:G71)</f>
        <v>0</v>
      </c>
      <c r="H72" s="16">
        <f>SUM(H62:H71)</f>
        <v>0</v>
      </c>
      <c r="I72" s="47">
        <f>IF($D$96=C60,G72+$G$109,G72)</f>
        <v>0</v>
      </c>
      <c r="K72" s="98">
        <f>SUM(K62:K71)</f>
        <v>0</v>
      </c>
      <c r="L72" s="90"/>
    </row>
    <row r="73" spans="2:12" s="33" customFormat="1" ht="33" customHeight="1">
      <c r="B73" s="32" t="s">
        <v>81</v>
      </c>
      <c r="C73" s="127" t="s">
        <v>67</v>
      </c>
      <c r="D73" s="127"/>
      <c r="E73" s="127"/>
      <c r="F73" s="127"/>
      <c r="G73" s="127"/>
      <c r="H73" s="127"/>
      <c r="I73" s="51"/>
      <c r="K73"/>
      <c r="L73" s="95"/>
    </row>
    <row r="74" spans="2:12" ht="48">
      <c r="B74" s="29"/>
      <c r="C74" s="1" t="s">
        <v>0</v>
      </c>
      <c r="D74" s="1" t="s">
        <v>1</v>
      </c>
      <c r="E74" s="1" t="s">
        <v>5</v>
      </c>
      <c r="F74" s="1" t="s">
        <v>2</v>
      </c>
      <c r="G74" s="1" t="s">
        <v>3</v>
      </c>
      <c r="H74" s="2" t="s">
        <v>60</v>
      </c>
      <c r="K74" s="88" t="s">
        <v>101</v>
      </c>
      <c r="L74" s="88" t="s">
        <v>102</v>
      </c>
    </row>
    <row r="75" spans="2:12" ht="14.25">
      <c r="B75" s="3">
        <v>1</v>
      </c>
      <c r="C75" s="85"/>
      <c r="D75" s="85"/>
      <c r="E75" s="85"/>
      <c r="F75" s="86"/>
      <c r="G75" s="87"/>
      <c r="H75" s="87"/>
      <c r="K75" s="89"/>
      <c r="L75" s="90"/>
    </row>
    <row r="76" spans="2:12" ht="14.25">
      <c r="B76" s="3">
        <v>2</v>
      </c>
      <c r="C76" s="85"/>
      <c r="D76" s="85"/>
      <c r="E76" s="85"/>
      <c r="F76" s="86"/>
      <c r="G76" s="87"/>
      <c r="H76" s="87"/>
      <c r="K76" s="89"/>
      <c r="L76" s="90"/>
    </row>
    <row r="77" spans="2:12" ht="14.25">
      <c r="B77" s="3">
        <v>3</v>
      </c>
      <c r="C77" s="85"/>
      <c r="D77" s="85"/>
      <c r="E77" s="85"/>
      <c r="F77" s="86"/>
      <c r="G77" s="87"/>
      <c r="H77" s="87"/>
      <c r="K77" s="89"/>
      <c r="L77" s="90"/>
    </row>
    <row r="78" spans="2:12" ht="14.25">
      <c r="B78" s="3">
        <v>4</v>
      </c>
      <c r="C78" s="85"/>
      <c r="D78" s="85"/>
      <c r="E78" s="85"/>
      <c r="F78" s="86"/>
      <c r="G78" s="87"/>
      <c r="H78" s="87"/>
      <c r="K78" s="89"/>
      <c r="L78" s="90"/>
    </row>
    <row r="79" spans="2:12" ht="14.25">
      <c r="B79" s="3">
        <v>5</v>
      </c>
      <c r="C79" s="85"/>
      <c r="D79" s="85"/>
      <c r="E79" s="85"/>
      <c r="F79" s="86"/>
      <c r="G79" s="87"/>
      <c r="H79" s="87"/>
      <c r="K79" s="89"/>
      <c r="L79" s="90"/>
    </row>
    <row r="80" spans="2:12" ht="14.25">
      <c r="B80" s="3">
        <v>6</v>
      </c>
      <c r="C80" s="85"/>
      <c r="D80" s="85"/>
      <c r="E80" s="85"/>
      <c r="F80" s="86"/>
      <c r="G80" s="87"/>
      <c r="H80" s="87"/>
      <c r="K80" s="89"/>
      <c r="L80" s="90"/>
    </row>
    <row r="81" spans="2:12" ht="14.25">
      <c r="B81" s="3">
        <v>7</v>
      </c>
      <c r="C81" s="85"/>
      <c r="D81" s="85"/>
      <c r="E81" s="85"/>
      <c r="F81" s="86"/>
      <c r="G81" s="87"/>
      <c r="H81" s="87"/>
      <c r="K81" s="89"/>
      <c r="L81" s="90"/>
    </row>
    <row r="82" spans="2:12" ht="14.25">
      <c r="B82" s="3">
        <v>8</v>
      </c>
      <c r="C82" s="85"/>
      <c r="D82" s="85"/>
      <c r="E82" s="85"/>
      <c r="F82" s="86"/>
      <c r="G82" s="87"/>
      <c r="H82" s="87"/>
      <c r="K82" s="89"/>
      <c r="L82" s="90"/>
    </row>
    <row r="83" spans="2:12" ht="14.25">
      <c r="B83" s="3">
        <v>9</v>
      </c>
      <c r="C83" s="85"/>
      <c r="D83" s="85"/>
      <c r="E83" s="85"/>
      <c r="F83" s="86"/>
      <c r="G83" s="87"/>
      <c r="H83" s="87"/>
      <c r="K83" s="89"/>
      <c r="L83" s="90"/>
    </row>
    <row r="84" spans="2:12" ht="14.25">
      <c r="B84" s="3">
        <v>10</v>
      </c>
      <c r="C84" s="85"/>
      <c r="D84" s="85"/>
      <c r="E84" s="85"/>
      <c r="F84" s="86"/>
      <c r="G84" s="87"/>
      <c r="H84" s="87"/>
      <c r="K84" s="93"/>
      <c r="L84" s="97"/>
    </row>
    <row r="85" spans="2:12" s="12" customFormat="1" ht="15">
      <c r="B85" s="15"/>
      <c r="C85" s="128" t="s">
        <v>4</v>
      </c>
      <c r="D85" s="128"/>
      <c r="E85" s="128"/>
      <c r="F85" s="129"/>
      <c r="G85" s="16">
        <f>SUM(G75:G84)</f>
        <v>0</v>
      </c>
      <c r="H85" s="16">
        <f>SUM(H75:H84)</f>
        <v>0</v>
      </c>
      <c r="I85" s="47">
        <f>IF($D$96=C73,G85+$G$109,G85)</f>
        <v>0</v>
      </c>
      <c r="K85" s="98">
        <f>SUM(K75:K84)</f>
        <v>0</v>
      </c>
      <c r="L85" s="90"/>
    </row>
    <row r="86" spans="2:8" ht="27" customHeight="1">
      <c r="B86" s="34" t="s">
        <v>82</v>
      </c>
      <c r="C86" s="127" t="s">
        <v>16</v>
      </c>
      <c r="D86" s="127"/>
      <c r="E86" s="127"/>
      <c r="F86" s="127"/>
      <c r="G86" s="127"/>
      <c r="H86" s="127"/>
    </row>
    <row r="87" spans="2:12" ht="48">
      <c r="B87" s="29"/>
      <c r="C87" s="1" t="s">
        <v>0</v>
      </c>
      <c r="D87" s="1" t="s">
        <v>1</v>
      </c>
      <c r="E87" s="1" t="s">
        <v>5</v>
      </c>
      <c r="F87" s="1" t="s">
        <v>2</v>
      </c>
      <c r="G87" s="1" t="s">
        <v>3</v>
      </c>
      <c r="H87" s="2" t="s">
        <v>60</v>
      </c>
      <c r="K87" s="88" t="s">
        <v>101</v>
      </c>
      <c r="L87" s="88" t="s">
        <v>102</v>
      </c>
    </row>
    <row r="88" spans="2:12" ht="14.25">
      <c r="B88" s="3">
        <v>1</v>
      </c>
      <c r="C88" s="85"/>
      <c r="D88" s="85"/>
      <c r="E88" s="85"/>
      <c r="F88" s="86"/>
      <c r="G88" s="87"/>
      <c r="H88" s="87"/>
      <c r="K88" s="89"/>
      <c r="L88" s="90"/>
    </row>
    <row r="89" spans="2:12" ht="14.25">
      <c r="B89" s="3">
        <v>2</v>
      </c>
      <c r="C89" s="85"/>
      <c r="D89" s="85"/>
      <c r="E89" s="85"/>
      <c r="F89" s="86"/>
      <c r="G89" s="87"/>
      <c r="H89" s="87"/>
      <c r="K89" s="89"/>
      <c r="L89" s="90"/>
    </row>
    <row r="90" spans="2:12" ht="14.25">
      <c r="B90" s="3">
        <v>3</v>
      </c>
      <c r="C90" s="85"/>
      <c r="D90" s="85"/>
      <c r="E90" s="85"/>
      <c r="F90" s="86"/>
      <c r="G90" s="87"/>
      <c r="H90" s="87"/>
      <c r="K90" s="29"/>
      <c r="L90" s="90"/>
    </row>
    <row r="91" spans="2:12" ht="14.25">
      <c r="B91" s="3">
        <v>4</v>
      </c>
      <c r="C91" s="85"/>
      <c r="D91" s="85"/>
      <c r="E91" s="85"/>
      <c r="F91" s="86"/>
      <c r="G91" s="87"/>
      <c r="H91" s="87"/>
      <c r="K91" s="29"/>
      <c r="L91" s="90"/>
    </row>
    <row r="92" spans="2:12" ht="14.25">
      <c r="B92" s="3">
        <v>5</v>
      </c>
      <c r="C92" s="85"/>
      <c r="D92" s="85"/>
      <c r="E92" s="85"/>
      <c r="F92" s="86"/>
      <c r="G92" s="87"/>
      <c r="H92" s="87"/>
      <c r="K92" s="29"/>
      <c r="L92" s="90"/>
    </row>
    <row r="93" spans="2:12" s="12" customFormat="1" ht="15">
      <c r="B93" s="15"/>
      <c r="C93" s="128" t="s">
        <v>4</v>
      </c>
      <c r="D93" s="128"/>
      <c r="E93" s="128"/>
      <c r="F93" s="129"/>
      <c r="G93" s="16">
        <f>SUM(G88:G92)</f>
        <v>0</v>
      </c>
      <c r="H93" s="16">
        <f>SUM(H88:H92)</f>
        <v>0</v>
      </c>
      <c r="I93" s="50"/>
      <c r="K93" s="94">
        <f>SUM(K88:K92)</f>
        <v>0</v>
      </c>
      <c r="L93" s="90"/>
    </row>
    <row r="94" spans="2:8" ht="14.25">
      <c r="B94" s="4"/>
      <c r="C94" s="6"/>
      <c r="D94" s="6"/>
      <c r="E94" s="6"/>
      <c r="F94" s="7"/>
      <c r="G94" s="131">
        <f>IF(G93&gt;((G20+G33+G46+G59+G72+G85)*10%),"Attenzione: importo superiore alla soglia massima","")</f>
      </c>
      <c r="H94" s="132"/>
    </row>
    <row r="95" spans="2:12" s="33" customFormat="1" ht="33" customHeight="1">
      <c r="B95" s="32" t="s">
        <v>83</v>
      </c>
      <c r="C95" s="127" t="s">
        <v>72</v>
      </c>
      <c r="D95" s="127"/>
      <c r="E95" s="127"/>
      <c r="F95" s="127"/>
      <c r="G95" s="127"/>
      <c r="H95" s="127"/>
      <c r="I95" s="51"/>
      <c r="K95"/>
      <c r="L95" s="95"/>
    </row>
    <row r="96" spans="2:12" s="33" customFormat="1" ht="33" customHeight="1">
      <c r="B96" s="32"/>
      <c r="C96" s="46" t="s">
        <v>95</v>
      </c>
      <c r="D96" s="133" t="s">
        <v>67</v>
      </c>
      <c r="E96" s="134"/>
      <c r="F96" s="134"/>
      <c r="G96" s="134"/>
      <c r="H96" s="135"/>
      <c r="I96" s="51"/>
      <c r="K96"/>
      <c r="L96" s="95"/>
    </row>
    <row r="97" spans="2:12" ht="48">
      <c r="B97" s="29"/>
      <c r="C97" s="1" t="s">
        <v>0</v>
      </c>
      <c r="D97" s="1" t="s">
        <v>1</v>
      </c>
      <c r="E97" s="1" t="s">
        <v>5</v>
      </c>
      <c r="F97" s="1" t="s">
        <v>2</v>
      </c>
      <c r="G97" s="1" t="s">
        <v>73</v>
      </c>
      <c r="H97" s="2" t="s">
        <v>60</v>
      </c>
      <c r="K97" s="88" t="s">
        <v>101</v>
      </c>
      <c r="L97" s="88" t="s">
        <v>102</v>
      </c>
    </row>
    <row r="98" spans="2:12" ht="14.25">
      <c r="B98" s="3">
        <v>1</v>
      </c>
      <c r="C98" s="85"/>
      <c r="D98" s="85"/>
      <c r="E98" s="85"/>
      <c r="F98" s="86"/>
      <c r="G98" s="87"/>
      <c r="H98" s="87"/>
      <c r="K98" s="89"/>
      <c r="L98" s="90"/>
    </row>
    <row r="99" spans="2:12" ht="14.25">
      <c r="B99" s="3">
        <v>2</v>
      </c>
      <c r="C99" s="85"/>
      <c r="D99" s="85"/>
      <c r="E99" s="85"/>
      <c r="F99" s="86"/>
      <c r="G99" s="87"/>
      <c r="H99" s="87"/>
      <c r="K99" s="89"/>
      <c r="L99" s="90"/>
    </row>
    <row r="100" spans="2:12" ht="14.25">
      <c r="B100" s="3">
        <v>3</v>
      </c>
      <c r="C100" s="85"/>
      <c r="D100" s="85"/>
      <c r="E100" s="85"/>
      <c r="F100" s="86"/>
      <c r="G100" s="87"/>
      <c r="H100" s="87"/>
      <c r="K100" s="89"/>
      <c r="L100" s="90"/>
    </row>
    <row r="101" spans="2:12" ht="14.25">
      <c r="B101" s="3">
        <v>4</v>
      </c>
      <c r="C101" s="85"/>
      <c r="D101" s="85"/>
      <c r="E101" s="85"/>
      <c r="F101" s="86"/>
      <c r="G101" s="87"/>
      <c r="H101" s="87"/>
      <c r="K101" s="89"/>
      <c r="L101" s="90"/>
    </row>
    <row r="102" spans="2:12" ht="14.25">
      <c r="B102" s="3">
        <v>5</v>
      </c>
      <c r="C102" s="85"/>
      <c r="D102" s="85"/>
      <c r="E102" s="85"/>
      <c r="F102" s="86"/>
      <c r="G102" s="87"/>
      <c r="H102" s="87"/>
      <c r="K102" s="89"/>
      <c r="L102" s="90"/>
    </row>
    <row r="103" spans="2:12" ht="14.25">
      <c r="B103" s="3">
        <v>6</v>
      </c>
      <c r="C103" s="85"/>
      <c r="D103" s="85"/>
      <c r="E103" s="85"/>
      <c r="F103" s="86"/>
      <c r="G103" s="87"/>
      <c r="H103" s="87"/>
      <c r="K103" s="89"/>
      <c r="L103" s="90"/>
    </row>
    <row r="104" spans="2:12" ht="14.25">
      <c r="B104" s="3">
        <v>7</v>
      </c>
      <c r="C104" s="85"/>
      <c r="D104" s="85"/>
      <c r="E104" s="85"/>
      <c r="F104" s="86"/>
      <c r="G104" s="87"/>
      <c r="H104" s="87"/>
      <c r="K104" s="89"/>
      <c r="L104" s="90"/>
    </row>
    <row r="105" spans="2:12" ht="14.25">
      <c r="B105" s="3">
        <v>8</v>
      </c>
      <c r="C105" s="85"/>
      <c r="D105" s="85"/>
      <c r="E105" s="85"/>
      <c r="F105" s="86"/>
      <c r="G105" s="87"/>
      <c r="H105" s="87"/>
      <c r="K105" s="89"/>
      <c r="L105" s="90"/>
    </row>
    <row r="106" spans="2:12" ht="14.25">
      <c r="B106" s="3">
        <v>9</v>
      </c>
      <c r="C106" s="85"/>
      <c r="D106" s="85"/>
      <c r="E106" s="85"/>
      <c r="F106" s="86"/>
      <c r="G106" s="87"/>
      <c r="H106" s="87"/>
      <c r="K106" s="89"/>
      <c r="L106" s="90"/>
    </row>
    <row r="107" spans="2:12" ht="14.25">
      <c r="B107" s="3">
        <v>10</v>
      </c>
      <c r="C107" s="85"/>
      <c r="D107" s="85"/>
      <c r="E107" s="85"/>
      <c r="F107" s="86"/>
      <c r="G107" s="87"/>
      <c r="H107" s="87"/>
      <c r="K107" s="93"/>
      <c r="L107" s="97"/>
    </row>
    <row r="108" spans="2:12" s="12" customFormat="1" ht="15">
      <c r="B108" s="15"/>
      <c r="C108" s="128" t="s">
        <v>74</v>
      </c>
      <c r="D108" s="128"/>
      <c r="E108" s="128"/>
      <c r="F108" s="129"/>
      <c r="G108" s="16">
        <f>SUM(G98:G107)</f>
        <v>0</v>
      </c>
      <c r="H108" s="16">
        <f>SUM(H98:H107)</f>
        <v>0</v>
      </c>
      <c r="I108" s="50"/>
      <c r="K108" s="98">
        <f>SUM(K98:K107)</f>
        <v>0</v>
      </c>
      <c r="L108" s="90"/>
    </row>
    <row r="109" spans="2:12" s="12" customFormat="1" ht="15">
      <c r="B109" s="15"/>
      <c r="C109" s="128" t="s">
        <v>75</v>
      </c>
      <c r="D109" s="128"/>
      <c r="E109" s="128"/>
      <c r="F109" s="129"/>
      <c r="G109" s="16">
        <f>G108*20%</f>
        <v>0</v>
      </c>
      <c r="H109" s="16"/>
      <c r="I109" s="50"/>
      <c r="K109"/>
      <c r="L109" s="95"/>
    </row>
    <row r="110" spans="2:12" s="12" customFormat="1" ht="15">
      <c r="B110" s="26"/>
      <c r="C110" s="27"/>
      <c r="D110" s="27"/>
      <c r="E110" s="27"/>
      <c r="F110" s="27"/>
      <c r="G110" s="28"/>
      <c r="H110" s="28"/>
      <c r="I110" s="50"/>
      <c r="K110"/>
      <c r="L110" s="95"/>
    </row>
    <row r="112" spans="3:12" s="14" customFormat="1" ht="15">
      <c r="C112" s="130" t="s">
        <v>66</v>
      </c>
      <c r="D112" s="130"/>
      <c r="E112" s="130"/>
      <c r="F112" s="130"/>
      <c r="G112" s="13">
        <f>G93+G72+G59+G46+G33+G20+G85+G109</f>
        <v>0</v>
      </c>
      <c r="H112" s="13">
        <f>H93+H72+H59+H46+H33+H20+H85+H109</f>
        <v>0</v>
      </c>
      <c r="I112" s="47"/>
      <c r="K112"/>
      <c r="L112" s="95"/>
    </row>
    <row r="118" spans="3:4" ht="14.25" hidden="1">
      <c r="C118" s="52" t="s">
        <v>61</v>
      </c>
      <c r="D118" s="52"/>
    </row>
    <row r="119" spans="3:4" ht="14.25" hidden="1">
      <c r="C119" s="52" t="s">
        <v>62</v>
      </c>
      <c r="D119" s="52"/>
    </row>
    <row r="120" spans="3:4" ht="14.25" hidden="1">
      <c r="C120" s="52" t="s">
        <v>63</v>
      </c>
      <c r="D120" s="52"/>
    </row>
    <row r="121" spans="3:4" ht="14.25" hidden="1">
      <c r="C121" s="52" t="s">
        <v>64</v>
      </c>
      <c r="D121" s="52"/>
    </row>
    <row r="122" spans="3:4" ht="14.25" hidden="1">
      <c r="C122" s="52" t="s">
        <v>65</v>
      </c>
      <c r="D122" s="52"/>
    </row>
    <row r="123" spans="3:4" ht="14.25" hidden="1">
      <c r="C123" s="52" t="s">
        <v>67</v>
      </c>
      <c r="D123" s="52"/>
    </row>
  </sheetData>
  <sheetProtection password="CBED" sheet="1" objects="1" scenarios="1"/>
  <mergeCells count="23">
    <mergeCell ref="C21:H21"/>
    <mergeCell ref="C33:F33"/>
    <mergeCell ref="C7:H7"/>
    <mergeCell ref="C20:F20"/>
    <mergeCell ref="D3:H3"/>
    <mergeCell ref="C5:H5"/>
    <mergeCell ref="C8:H8"/>
    <mergeCell ref="C112:F112"/>
    <mergeCell ref="G94:H94"/>
    <mergeCell ref="C86:H86"/>
    <mergeCell ref="C93:F93"/>
    <mergeCell ref="C109:F109"/>
    <mergeCell ref="D96:H96"/>
    <mergeCell ref="C73:H73"/>
    <mergeCell ref="C85:F85"/>
    <mergeCell ref="C95:H95"/>
    <mergeCell ref="C108:F108"/>
    <mergeCell ref="C34:H34"/>
    <mergeCell ref="C46:F46"/>
    <mergeCell ref="C47:H47"/>
    <mergeCell ref="C59:F59"/>
    <mergeCell ref="C60:H60"/>
    <mergeCell ref="C72:F72"/>
  </mergeCells>
  <dataValidations count="1">
    <dataValidation type="list" allowBlank="1" showInputMessage="1" showErrorMessage="1" prompt="selezionare da elenco" sqref="D96:H96">
      <formula1>$C$118:$C$123</formula1>
    </dataValidation>
  </dataValidations>
  <printOptions/>
  <pageMargins left="0.3937007874015748" right="0.3937007874015748" top="0.3937007874015748" bottom="0.3937007874015748" header="0.31496062992125984" footer="0.31496062992125984"/>
  <pageSetup fitToHeight="6" fitToWidth="1" horizontalDpi="600" verticalDpi="600" orientation="landscape" paperSize="9" scale="85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4">
    <pageSetUpPr fitToPage="1"/>
  </sheetPr>
  <dimension ref="B2:L78"/>
  <sheetViews>
    <sheetView showGridLines="0" zoomScalePageLayoutView="0" workbookViewId="0" topLeftCell="A1">
      <selection activeCell="B68" sqref="B68:H68"/>
    </sheetView>
  </sheetViews>
  <sheetFormatPr defaultColWidth="9.140625" defaultRowHeight="15"/>
  <cols>
    <col min="1" max="2" width="2.57421875" style="0" customWidth="1"/>
    <col min="3" max="4" width="40.57421875" style="0" customWidth="1"/>
    <col min="5" max="5" width="20.57421875" style="0" customWidth="1"/>
    <col min="6" max="6" width="15.57421875" style="0" customWidth="1"/>
    <col min="7" max="8" width="20.57421875" style="0" customWidth="1"/>
    <col min="9" max="9" width="0" style="47" hidden="1" customWidth="1"/>
    <col min="10" max="10" width="2.421875" style="0" customWidth="1"/>
    <col min="11" max="11" width="13.8515625" style="0" hidden="1" customWidth="1"/>
    <col min="12" max="12" width="22.8515625" style="0" hidden="1" customWidth="1"/>
  </cols>
  <sheetData>
    <row r="2" ht="14.25">
      <c r="C2" s="11" t="s">
        <v>14</v>
      </c>
    </row>
    <row r="3" spans="3:8" ht="14.25">
      <c r="C3" s="10" t="s">
        <v>13</v>
      </c>
      <c r="D3" s="137">
        <f>Riepilogo!B10</f>
        <v>0</v>
      </c>
      <c r="E3" s="137"/>
      <c r="F3" s="137"/>
      <c r="G3" s="137"/>
      <c r="H3" s="137"/>
    </row>
    <row r="5" spans="3:9" s="18" customFormat="1" ht="30" customHeight="1">
      <c r="C5" s="138" t="s">
        <v>69</v>
      </c>
      <c r="D5" s="138"/>
      <c r="E5" s="138"/>
      <c r="F5" s="138"/>
      <c r="G5" s="138"/>
      <c r="H5" s="138"/>
      <c r="I5" s="48"/>
    </row>
    <row r="7" spans="2:8" ht="33" customHeight="1">
      <c r="B7" s="5" t="s">
        <v>50</v>
      </c>
      <c r="C7" s="136" t="s">
        <v>59</v>
      </c>
      <c r="D7" s="136"/>
      <c r="E7" s="136"/>
      <c r="F7" s="136"/>
      <c r="G7" s="136"/>
      <c r="H7" s="136"/>
    </row>
    <row r="8" spans="2:9" s="33" customFormat="1" ht="33" customHeight="1">
      <c r="B8" s="32" t="s">
        <v>76</v>
      </c>
      <c r="C8" s="139" t="s">
        <v>70</v>
      </c>
      <c r="D8" s="140"/>
      <c r="E8" s="140"/>
      <c r="F8" s="140"/>
      <c r="G8" s="140"/>
      <c r="H8" s="141"/>
      <c r="I8" s="51"/>
    </row>
    <row r="9" spans="2:12" ht="48">
      <c r="B9" s="29"/>
      <c r="C9" s="1" t="s">
        <v>0</v>
      </c>
      <c r="D9" s="1" t="s">
        <v>1</v>
      </c>
      <c r="E9" s="1" t="s">
        <v>5</v>
      </c>
      <c r="F9" s="1" t="s">
        <v>2</v>
      </c>
      <c r="G9" s="1" t="s">
        <v>3</v>
      </c>
      <c r="H9" s="2" t="s">
        <v>60</v>
      </c>
      <c r="K9" s="88" t="s">
        <v>101</v>
      </c>
      <c r="L9" s="88" t="s">
        <v>102</v>
      </c>
    </row>
    <row r="10" spans="2:12" ht="14.25">
      <c r="B10" s="3">
        <v>1</v>
      </c>
      <c r="C10" s="85"/>
      <c r="D10" s="85"/>
      <c r="E10" s="85"/>
      <c r="F10" s="86"/>
      <c r="G10" s="87"/>
      <c r="H10" s="87"/>
      <c r="K10" s="89"/>
      <c r="L10" s="90"/>
    </row>
    <row r="11" spans="2:12" ht="14.25">
      <c r="B11" s="3">
        <v>2</v>
      </c>
      <c r="C11" s="85"/>
      <c r="D11" s="85"/>
      <c r="E11" s="85"/>
      <c r="F11" s="86"/>
      <c r="G11" s="87"/>
      <c r="H11" s="87"/>
      <c r="K11" s="89"/>
      <c r="L11" s="90"/>
    </row>
    <row r="12" spans="2:12" ht="14.25">
      <c r="B12" s="3">
        <v>3</v>
      </c>
      <c r="C12" s="85"/>
      <c r="D12" s="85"/>
      <c r="E12" s="85"/>
      <c r="F12" s="86"/>
      <c r="G12" s="87"/>
      <c r="H12" s="87"/>
      <c r="K12" s="89"/>
      <c r="L12" s="90"/>
    </row>
    <row r="13" spans="2:12" ht="14.25">
      <c r="B13" s="3">
        <v>4</v>
      </c>
      <c r="C13" s="85"/>
      <c r="D13" s="85"/>
      <c r="E13" s="85"/>
      <c r="F13" s="86"/>
      <c r="G13" s="87"/>
      <c r="H13" s="87"/>
      <c r="K13" s="89"/>
      <c r="L13" s="90"/>
    </row>
    <row r="14" spans="2:12" ht="14.25">
      <c r="B14" s="3">
        <v>5</v>
      </c>
      <c r="C14" s="85"/>
      <c r="D14" s="85"/>
      <c r="E14" s="85"/>
      <c r="F14" s="86"/>
      <c r="G14" s="87"/>
      <c r="H14" s="87"/>
      <c r="K14" s="89"/>
      <c r="L14" s="90"/>
    </row>
    <row r="15" spans="2:12" ht="14.25">
      <c r="B15" s="3">
        <v>6</v>
      </c>
      <c r="C15" s="85"/>
      <c r="D15" s="85"/>
      <c r="E15" s="85"/>
      <c r="F15" s="86"/>
      <c r="G15" s="87"/>
      <c r="H15" s="87"/>
      <c r="K15" s="89"/>
      <c r="L15" s="90"/>
    </row>
    <row r="16" spans="2:12" ht="14.25">
      <c r="B16" s="3">
        <v>7</v>
      </c>
      <c r="C16" s="85"/>
      <c r="D16" s="85"/>
      <c r="E16" s="85"/>
      <c r="F16" s="86"/>
      <c r="G16" s="87"/>
      <c r="H16" s="87"/>
      <c r="K16" s="89"/>
      <c r="L16" s="90"/>
    </row>
    <row r="17" spans="2:12" ht="14.25">
      <c r="B17" s="3">
        <v>8</v>
      </c>
      <c r="C17" s="85"/>
      <c r="D17" s="85"/>
      <c r="E17" s="85"/>
      <c r="F17" s="86"/>
      <c r="G17" s="87"/>
      <c r="H17" s="87"/>
      <c r="K17" s="89"/>
      <c r="L17" s="90"/>
    </row>
    <row r="18" spans="2:12" ht="14.25">
      <c r="B18" s="3">
        <v>9</v>
      </c>
      <c r="C18" s="85"/>
      <c r="D18" s="85"/>
      <c r="E18" s="85"/>
      <c r="F18" s="86"/>
      <c r="G18" s="87"/>
      <c r="H18" s="87"/>
      <c r="K18" s="89"/>
      <c r="L18" s="90"/>
    </row>
    <row r="19" spans="2:12" ht="14.25">
      <c r="B19" s="3">
        <v>10</v>
      </c>
      <c r="C19" s="85"/>
      <c r="D19" s="85"/>
      <c r="E19" s="85"/>
      <c r="F19" s="86"/>
      <c r="G19" s="87"/>
      <c r="H19" s="87"/>
      <c r="K19" s="93"/>
      <c r="L19" s="97"/>
    </row>
    <row r="20" spans="2:12" s="12" customFormat="1" ht="15">
      <c r="B20" s="15"/>
      <c r="C20" s="128" t="s">
        <v>4</v>
      </c>
      <c r="D20" s="128"/>
      <c r="E20" s="128"/>
      <c r="F20" s="129"/>
      <c r="G20" s="16">
        <f>SUM(G10:G19)</f>
        <v>0</v>
      </c>
      <c r="H20" s="16">
        <f>SUM(H10:H19)</f>
        <v>0</v>
      </c>
      <c r="I20" s="47">
        <f>IF($D$57=C8,G20+$G$70,G20)</f>
        <v>0</v>
      </c>
      <c r="K20" s="98">
        <f>SUM(K10:K19)</f>
        <v>0</v>
      </c>
      <c r="L20" s="90"/>
    </row>
    <row r="21" spans="2:9" s="33" customFormat="1" ht="33" customHeight="1">
      <c r="B21" s="32" t="s">
        <v>77</v>
      </c>
      <c r="C21" s="139" t="s">
        <v>64</v>
      </c>
      <c r="D21" s="140"/>
      <c r="E21" s="140"/>
      <c r="F21" s="140"/>
      <c r="G21" s="140"/>
      <c r="H21" s="141"/>
      <c r="I21" s="51"/>
    </row>
    <row r="22" spans="2:12" ht="48">
      <c r="B22" s="29"/>
      <c r="C22" s="1" t="s">
        <v>0</v>
      </c>
      <c r="D22" s="1" t="s">
        <v>1</v>
      </c>
      <c r="E22" s="1" t="s">
        <v>5</v>
      </c>
      <c r="F22" s="1" t="s">
        <v>2</v>
      </c>
      <c r="G22" s="1" t="s">
        <v>3</v>
      </c>
      <c r="H22" s="2" t="s">
        <v>60</v>
      </c>
      <c r="K22" s="88" t="s">
        <v>101</v>
      </c>
      <c r="L22" s="88" t="s">
        <v>102</v>
      </c>
    </row>
    <row r="23" spans="2:12" ht="14.25">
      <c r="B23" s="3">
        <v>1</v>
      </c>
      <c r="C23" s="85"/>
      <c r="D23" s="85"/>
      <c r="E23" s="85"/>
      <c r="F23" s="86"/>
      <c r="G23" s="87"/>
      <c r="H23" s="87"/>
      <c r="K23" s="89"/>
      <c r="L23" s="90"/>
    </row>
    <row r="24" spans="2:12" ht="14.25">
      <c r="B24" s="3">
        <v>2</v>
      </c>
      <c r="C24" s="85"/>
      <c r="D24" s="85"/>
      <c r="E24" s="85"/>
      <c r="F24" s="86"/>
      <c r="G24" s="87"/>
      <c r="H24" s="87"/>
      <c r="K24" s="89"/>
      <c r="L24" s="90"/>
    </row>
    <row r="25" spans="2:12" ht="14.25">
      <c r="B25" s="3">
        <v>3</v>
      </c>
      <c r="C25" s="85"/>
      <c r="D25" s="85"/>
      <c r="E25" s="85"/>
      <c r="F25" s="86"/>
      <c r="G25" s="87"/>
      <c r="H25" s="87"/>
      <c r="K25" s="89"/>
      <c r="L25" s="90"/>
    </row>
    <row r="26" spans="2:12" ht="14.25">
      <c r="B26" s="3">
        <v>4</v>
      </c>
      <c r="C26" s="85"/>
      <c r="D26" s="85"/>
      <c r="E26" s="85"/>
      <c r="F26" s="86"/>
      <c r="G26" s="87"/>
      <c r="H26" s="87"/>
      <c r="K26" s="89"/>
      <c r="L26" s="90"/>
    </row>
    <row r="27" spans="2:12" ht="14.25">
      <c r="B27" s="3">
        <v>5</v>
      </c>
      <c r="C27" s="85"/>
      <c r="D27" s="85"/>
      <c r="E27" s="85"/>
      <c r="F27" s="86"/>
      <c r="G27" s="87"/>
      <c r="H27" s="87"/>
      <c r="K27" s="89"/>
      <c r="L27" s="90"/>
    </row>
    <row r="28" spans="2:12" ht="14.25">
      <c r="B28" s="3">
        <v>6</v>
      </c>
      <c r="C28" s="85"/>
      <c r="D28" s="85"/>
      <c r="E28" s="85"/>
      <c r="F28" s="86"/>
      <c r="G28" s="87"/>
      <c r="H28" s="87"/>
      <c r="K28" s="89"/>
      <c r="L28" s="90"/>
    </row>
    <row r="29" spans="2:12" ht="14.25">
      <c r="B29" s="3">
        <v>7</v>
      </c>
      <c r="C29" s="85"/>
      <c r="D29" s="85"/>
      <c r="E29" s="85"/>
      <c r="F29" s="86"/>
      <c r="G29" s="87"/>
      <c r="H29" s="87"/>
      <c r="K29" s="89"/>
      <c r="L29" s="90"/>
    </row>
    <row r="30" spans="2:12" ht="14.25">
      <c r="B30" s="3">
        <v>8</v>
      </c>
      <c r="C30" s="85"/>
      <c r="D30" s="85"/>
      <c r="E30" s="85"/>
      <c r="F30" s="86"/>
      <c r="G30" s="87"/>
      <c r="H30" s="87"/>
      <c r="K30" s="89"/>
      <c r="L30" s="90"/>
    </row>
    <row r="31" spans="2:12" ht="14.25">
      <c r="B31" s="3">
        <v>9</v>
      </c>
      <c r="C31" s="85"/>
      <c r="D31" s="85"/>
      <c r="E31" s="85"/>
      <c r="F31" s="86"/>
      <c r="G31" s="87"/>
      <c r="H31" s="87"/>
      <c r="K31" s="89"/>
      <c r="L31" s="90"/>
    </row>
    <row r="32" spans="2:12" ht="14.25">
      <c r="B32" s="3">
        <v>10</v>
      </c>
      <c r="C32" s="85"/>
      <c r="D32" s="85"/>
      <c r="E32" s="85"/>
      <c r="F32" s="86"/>
      <c r="G32" s="87"/>
      <c r="H32" s="87"/>
      <c r="K32" s="93"/>
      <c r="L32" s="97"/>
    </row>
    <row r="33" spans="2:12" s="12" customFormat="1" ht="15">
      <c r="B33" s="15"/>
      <c r="C33" s="128" t="s">
        <v>4</v>
      </c>
      <c r="D33" s="128"/>
      <c r="E33" s="128"/>
      <c r="F33" s="129"/>
      <c r="G33" s="16">
        <f>SUM(G23:G32)</f>
        <v>0</v>
      </c>
      <c r="H33" s="16">
        <f>SUM(H23:H32)</f>
        <v>0</v>
      </c>
      <c r="I33" s="47">
        <f>IF($D$57=C21,G33+$G$70,G33)</f>
        <v>0</v>
      </c>
      <c r="K33" s="98">
        <f>SUM(K23:K32)</f>
        <v>0</v>
      </c>
      <c r="L33" s="90"/>
    </row>
    <row r="34" spans="2:8" ht="33" customHeight="1">
      <c r="B34" s="34" t="s">
        <v>78</v>
      </c>
      <c r="C34" s="139" t="s">
        <v>67</v>
      </c>
      <c r="D34" s="140"/>
      <c r="E34" s="140"/>
      <c r="F34" s="140"/>
      <c r="G34" s="140"/>
      <c r="H34" s="141"/>
    </row>
    <row r="35" spans="2:12" ht="48">
      <c r="B35" s="29"/>
      <c r="C35" s="1" t="s">
        <v>0</v>
      </c>
      <c r="D35" s="1" t="s">
        <v>1</v>
      </c>
      <c r="E35" s="1" t="s">
        <v>5</v>
      </c>
      <c r="F35" s="1" t="s">
        <v>2</v>
      </c>
      <c r="G35" s="1" t="s">
        <v>3</v>
      </c>
      <c r="H35" s="2" t="s">
        <v>60</v>
      </c>
      <c r="K35" s="88" t="s">
        <v>101</v>
      </c>
      <c r="L35" s="88" t="s">
        <v>102</v>
      </c>
    </row>
    <row r="36" spans="2:12" ht="14.25">
      <c r="B36" s="3">
        <v>1</v>
      </c>
      <c r="C36" s="85"/>
      <c r="D36" s="85"/>
      <c r="E36" s="85"/>
      <c r="F36" s="86"/>
      <c r="G36" s="87"/>
      <c r="H36" s="87"/>
      <c r="K36" s="89"/>
      <c r="L36" s="90"/>
    </row>
    <row r="37" spans="2:12" ht="14.25">
      <c r="B37" s="3">
        <v>2</v>
      </c>
      <c r="C37" s="85"/>
      <c r="D37" s="85"/>
      <c r="E37" s="85"/>
      <c r="F37" s="86"/>
      <c r="G37" s="87"/>
      <c r="H37" s="87"/>
      <c r="K37" s="89"/>
      <c r="L37" s="90"/>
    </row>
    <row r="38" spans="2:12" ht="14.25">
      <c r="B38" s="3">
        <v>3</v>
      </c>
      <c r="C38" s="85"/>
      <c r="D38" s="85"/>
      <c r="E38" s="85"/>
      <c r="F38" s="86"/>
      <c r="G38" s="87"/>
      <c r="H38" s="87"/>
      <c r="K38" s="89"/>
      <c r="L38" s="90"/>
    </row>
    <row r="39" spans="2:12" ht="14.25">
      <c r="B39" s="3">
        <v>4</v>
      </c>
      <c r="C39" s="85"/>
      <c r="D39" s="85"/>
      <c r="E39" s="85"/>
      <c r="F39" s="86"/>
      <c r="G39" s="87"/>
      <c r="H39" s="87"/>
      <c r="K39" s="89"/>
      <c r="L39" s="90"/>
    </row>
    <row r="40" spans="2:12" ht="14.25">
      <c r="B40" s="3">
        <v>5</v>
      </c>
      <c r="C40" s="85"/>
      <c r="D40" s="85"/>
      <c r="E40" s="85"/>
      <c r="F40" s="86"/>
      <c r="G40" s="87"/>
      <c r="H40" s="87"/>
      <c r="K40" s="89"/>
      <c r="L40" s="90"/>
    </row>
    <row r="41" spans="2:12" ht="14.25">
      <c r="B41" s="3">
        <v>6</v>
      </c>
      <c r="C41" s="85"/>
      <c r="D41" s="85"/>
      <c r="E41" s="85"/>
      <c r="F41" s="86"/>
      <c r="G41" s="87"/>
      <c r="H41" s="87"/>
      <c r="K41" s="89"/>
      <c r="L41" s="90"/>
    </row>
    <row r="42" spans="2:12" ht="14.25">
      <c r="B42" s="3">
        <v>7</v>
      </c>
      <c r="C42" s="85"/>
      <c r="D42" s="85"/>
      <c r="E42" s="85"/>
      <c r="F42" s="86"/>
      <c r="G42" s="87"/>
      <c r="H42" s="87"/>
      <c r="K42" s="89"/>
      <c r="L42" s="90"/>
    </row>
    <row r="43" spans="2:12" ht="14.25">
      <c r="B43" s="3">
        <v>8</v>
      </c>
      <c r="C43" s="85"/>
      <c r="D43" s="85"/>
      <c r="E43" s="85"/>
      <c r="F43" s="86"/>
      <c r="G43" s="87"/>
      <c r="H43" s="87"/>
      <c r="K43" s="89"/>
      <c r="L43" s="90"/>
    </row>
    <row r="44" spans="2:12" ht="14.25">
      <c r="B44" s="3">
        <v>9</v>
      </c>
      <c r="C44" s="85"/>
      <c r="D44" s="85"/>
      <c r="E44" s="85"/>
      <c r="F44" s="86"/>
      <c r="G44" s="87"/>
      <c r="H44" s="87"/>
      <c r="K44" s="89"/>
      <c r="L44" s="90"/>
    </row>
    <row r="45" spans="2:12" ht="14.25">
      <c r="B45" s="3">
        <v>10</v>
      </c>
      <c r="C45" s="85"/>
      <c r="D45" s="85"/>
      <c r="E45" s="85"/>
      <c r="F45" s="86"/>
      <c r="G45" s="87"/>
      <c r="H45" s="87"/>
      <c r="K45" s="93"/>
      <c r="L45" s="97"/>
    </row>
    <row r="46" spans="2:12" s="12" customFormat="1" ht="15">
      <c r="B46" s="15"/>
      <c r="C46" s="128" t="s">
        <v>4</v>
      </c>
      <c r="D46" s="128"/>
      <c r="E46" s="128"/>
      <c r="F46" s="129"/>
      <c r="G46" s="16">
        <f>SUM(G36:G45)</f>
        <v>0</v>
      </c>
      <c r="H46" s="16">
        <f>SUM(H36:H45)</f>
        <v>0</v>
      </c>
      <c r="I46" s="47">
        <f>IF($D$57=C34,G46+$G$70,G46)</f>
        <v>0</v>
      </c>
      <c r="K46" s="98">
        <f>SUM(K36:K45)</f>
        <v>0</v>
      </c>
      <c r="L46" s="90"/>
    </row>
    <row r="47" spans="2:8" ht="27" customHeight="1">
      <c r="B47" s="34" t="s">
        <v>79</v>
      </c>
      <c r="C47" s="139" t="s">
        <v>16</v>
      </c>
      <c r="D47" s="140"/>
      <c r="E47" s="140"/>
      <c r="F47" s="140"/>
      <c r="G47" s="140"/>
      <c r="H47" s="141"/>
    </row>
    <row r="48" spans="2:12" ht="48">
      <c r="B48" s="29"/>
      <c r="C48" s="1" t="s">
        <v>0</v>
      </c>
      <c r="D48" s="1" t="s">
        <v>1</v>
      </c>
      <c r="E48" s="1" t="s">
        <v>5</v>
      </c>
      <c r="F48" s="1" t="s">
        <v>2</v>
      </c>
      <c r="G48" s="1" t="s">
        <v>3</v>
      </c>
      <c r="H48" s="2" t="s">
        <v>60</v>
      </c>
      <c r="K48" s="88" t="s">
        <v>101</v>
      </c>
      <c r="L48" s="88" t="s">
        <v>102</v>
      </c>
    </row>
    <row r="49" spans="2:12" ht="14.25">
      <c r="B49" s="3">
        <v>1</v>
      </c>
      <c r="C49" s="85"/>
      <c r="D49" s="85"/>
      <c r="E49" s="85"/>
      <c r="F49" s="86"/>
      <c r="G49" s="87"/>
      <c r="H49" s="87"/>
      <c r="K49" s="89"/>
      <c r="L49" s="90"/>
    </row>
    <row r="50" spans="2:12" ht="14.25">
      <c r="B50" s="3">
        <v>2</v>
      </c>
      <c r="C50" s="85"/>
      <c r="D50" s="85"/>
      <c r="E50" s="85"/>
      <c r="F50" s="86"/>
      <c r="G50" s="87"/>
      <c r="H50" s="87"/>
      <c r="K50" s="89"/>
      <c r="L50" s="90"/>
    </row>
    <row r="51" spans="2:12" ht="14.25">
      <c r="B51" s="3">
        <v>3</v>
      </c>
      <c r="C51" s="85"/>
      <c r="D51" s="85"/>
      <c r="E51" s="85"/>
      <c r="F51" s="86"/>
      <c r="G51" s="87"/>
      <c r="H51" s="87"/>
      <c r="K51" s="29"/>
      <c r="L51" s="90"/>
    </row>
    <row r="52" spans="2:12" ht="14.25">
      <c r="B52" s="3">
        <v>4</v>
      </c>
      <c r="C52" s="85"/>
      <c r="D52" s="85"/>
      <c r="E52" s="85"/>
      <c r="F52" s="86"/>
      <c r="G52" s="87"/>
      <c r="H52" s="87"/>
      <c r="K52" s="29"/>
      <c r="L52" s="90"/>
    </row>
    <row r="53" spans="2:12" ht="14.25">
      <c r="B53" s="3">
        <v>5</v>
      </c>
      <c r="C53" s="85"/>
      <c r="D53" s="85"/>
      <c r="E53" s="85"/>
      <c r="F53" s="86"/>
      <c r="G53" s="87"/>
      <c r="H53" s="87"/>
      <c r="K53" s="29"/>
      <c r="L53" s="90"/>
    </row>
    <row r="54" spans="2:12" s="12" customFormat="1" ht="15">
      <c r="B54" s="15"/>
      <c r="C54" s="128" t="s">
        <v>4</v>
      </c>
      <c r="D54" s="128"/>
      <c r="E54" s="128"/>
      <c r="F54" s="129"/>
      <c r="G54" s="16">
        <f>SUM(G49:G53)</f>
        <v>0</v>
      </c>
      <c r="H54" s="16">
        <f>SUM(H49:H53)</f>
        <v>0</v>
      </c>
      <c r="I54" s="50"/>
      <c r="K54" s="94">
        <f>SUM(K49:K53)</f>
        <v>0</v>
      </c>
      <c r="L54" s="90"/>
    </row>
    <row r="55" spans="2:8" ht="14.25">
      <c r="B55" s="4"/>
      <c r="C55" s="6"/>
      <c r="D55" s="6"/>
      <c r="E55" s="6"/>
      <c r="F55" s="7"/>
      <c r="G55" s="131">
        <f>IF(G54&gt;((G20+G33+G46)*10%),"Attenzione: importo superiore alla soglia massima","")</f>
      </c>
      <c r="H55" s="132"/>
    </row>
    <row r="56" spans="2:9" s="33" customFormat="1" ht="33" customHeight="1">
      <c r="B56" s="32" t="s">
        <v>80</v>
      </c>
      <c r="C56" s="127" t="s">
        <v>72</v>
      </c>
      <c r="D56" s="127"/>
      <c r="E56" s="127"/>
      <c r="F56" s="127"/>
      <c r="G56" s="127"/>
      <c r="H56" s="127"/>
      <c r="I56" s="51"/>
    </row>
    <row r="57" spans="2:9" s="33" customFormat="1" ht="33" customHeight="1">
      <c r="B57" s="32"/>
      <c r="C57" s="46" t="s">
        <v>95</v>
      </c>
      <c r="D57" s="133" t="s">
        <v>67</v>
      </c>
      <c r="E57" s="134"/>
      <c r="F57" s="134"/>
      <c r="G57" s="134"/>
      <c r="H57" s="135"/>
      <c r="I57" s="51"/>
    </row>
    <row r="58" spans="2:12" ht="48">
      <c r="B58" s="29"/>
      <c r="C58" s="1" t="s">
        <v>0</v>
      </c>
      <c r="D58" s="1" t="s">
        <v>1</v>
      </c>
      <c r="E58" s="1" t="s">
        <v>5</v>
      </c>
      <c r="F58" s="1" t="s">
        <v>2</v>
      </c>
      <c r="G58" s="1" t="s">
        <v>73</v>
      </c>
      <c r="H58" s="2" t="s">
        <v>60</v>
      </c>
      <c r="K58" s="88" t="s">
        <v>101</v>
      </c>
      <c r="L58" s="88" t="s">
        <v>102</v>
      </c>
    </row>
    <row r="59" spans="2:12" ht="14.25">
      <c r="B59" s="3">
        <v>1</v>
      </c>
      <c r="C59" s="85"/>
      <c r="D59" s="85"/>
      <c r="E59" s="85"/>
      <c r="F59" s="86"/>
      <c r="G59" s="87"/>
      <c r="H59" s="87"/>
      <c r="K59" s="89"/>
      <c r="L59" s="90"/>
    </row>
    <row r="60" spans="2:12" ht="14.25">
      <c r="B60" s="3">
        <v>2</v>
      </c>
      <c r="C60" s="85"/>
      <c r="D60" s="85"/>
      <c r="E60" s="85"/>
      <c r="F60" s="86"/>
      <c r="G60" s="87"/>
      <c r="H60" s="87"/>
      <c r="K60" s="89"/>
      <c r="L60" s="90"/>
    </row>
    <row r="61" spans="2:12" ht="14.25">
      <c r="B61" s="3">
        <v>3</v>
      </c>
      <c r="C61" s="85"/>
      <c r="D61" s="85"/>
      <c r="E61" s="85"/>
      <c r="F61" s="86"/>
      <c r="G61" s="87"/>
      <c r="H61" s="87"/>
      <c r="K61" s="89"/>
      <c r="L61" s="90"/>
    </row>
    <row r="62" spans="2:12" ht="14.25">
      <c r="B62" s="3">
        <v>4</v>
      </c>
      <c r="C62" s="85"/>
      <c r="D62" s="85"/>
      <c r="E62" s="85"/>
      <c r="F62" s="86"/>
      <c r="G62" s="87"/>
      <c r="H62" s="87"/>
      <c r="K62" s="89"/>
      <c r="L62" s="90"/>
    </row>
    <row r="63" spans="2:12" ht="14.25">
      <c r="B63" s="3">
        <v>5</v>
      </c>
      <c r="C63" s="85"/>
      <c r="D63" s="85"/>
      <c r="E63" s="85"/>
      <c r="F63" s="86"/>
      <c r="G63" s="87"/>
      <c r="H63" s="87"/>
      <c r="K63" s="89"/>
      <c r="L63" s="90"/>
    </row>
    <row r="64" spans="2:12" ht="14.25">
      <c r="B64" s="3">
        <v>6</v>
      </c>
      <c r="C64" s="85"/>
      <c r="D64" s="85"/>
      <c r="E64" s="85"/>
      <c r="F64" s="86"/>
      <c r="G64" s="87"/>
      <c r="H64" s="87"/>
      <c r="K64" s="89"/>
      <c r="L64" s="90"/>
    </row>
    <row r="65" spans="2:12" ht="14.25">
      <c r="B65" s="3">
        <v>7</v>
      </c>
      <c r="C65" s="85"/>
      <c r="D65" s="85"/>
      <c r="E65" s="85"/>
      <c r="F65" s="86"/>
      <c r="G65" s="87"/>
      <c r="H65" s="87"/>
      <c r="K65" s="89"/>
      <c r="L65" s="90"/>
    </row>
    <row r="66" spans="2:12" ht="14.25">
      <c r="B66" s="3">
        <v>8</v>
      </c>
      <c r="C66" s="85"/>
      <c r="D66" s="85"/>
      <c r="E66" s="85"/>
      <c r="F66" s="86"/>
      <c r="G66" s="87"/>
      <c r="H66" s="87"/>
      <c r="K66" s="89"/>
      <c r="L66" s="90"/>
    </row>
    <row r="67" spans="2:12" ht="14.25">
      <c r="B67" s="3">
        <v>9</v>
      </c>
      <c r="C67" s="85"/>
      <c r="D67" s="85"/>
      <c r="E67" s="85"/>
      <c r="F67" s="86"/>
      <c r="G67" s="87"/>
      <c r="H67" s="87"/>
      <c r="K67" s="89"/>
      <c r="L67" s="90"/>
    </row>
    <row r="68" spans="2:12" ht="14.25">
      <c r="B68" s="3">
        <v>10</v>
      </c>
      <c r="C68" s="85"/>
      <c r="D68" s="85"/>
      <c r="E68" s="85"/>
      <c r="F68" s="86"/>
      <c r="G68" s="87"/>
      <c r="H68" s="87"/>
      <c r="K68" s="93"/>
      <c r="L68" s="97"/>
    </row>
    <row r="69" spans="2:12" s="12" customFormat="1" ht="15">
      <c r="B69" s="15"/>
      <c r="C69" s="128" t="s">
        <v>74</v>
      </c>
      <c r="D69" s="128"/>
      <c r="E69" s="128"/>
      <c r="F69" s="129"/>
      <c r="G69" s="16">
        <f>SUM(G59:G68)</f>
        <v>0</v>
      </c>
      <c r="H69" s="16">
        <f>SUM(H59:H68)</f>
        <v>0</v>
      </c>
      <c r="I69" s="50"/>
      <c r="K69" s="98">
        <f>SUM(K59:K68)</f>
        <v>0</v>
      </c>
      <c r="L69" s="90"/>
    </row>
    <row r="70" spans="2:9" s="12" customFormat="1" ht="15">
      <c r="B70" s="15"/>
      <c r="C70" s="128" t="s">
        <v>75</v>
      </c>
      <c r="D70" s="128"/>
      <c r="E70" s="128"/>
      <c r="F70" s="129"/>
      <c r="G70" s="16">
        <f>G69*20%</f>
        <v>0</v>
      </c>
      <c r="H70" s="16"/>
      <c r="I70" s="50"/>
    </row>
    <row r="72" spans="3:9" s="14" customFormat="1" ht="15">
      <c r="C72" s="130" t="s">
        <v>71</v>
      </c>
      <c r="D72" s="130"/>
      <c r="E72" s="130"/>
      <c r="F72" s="130"/>
      <c r="G72" s="13">
        <f>G54+G33+G20+G46+G70</f>
        <v>0</v>
      </c>
      <c r="H72" s="13">
        <f>H54+H33+H20+H46+H70</f>
        <v>0</v>
      </c>
      <c r="I72" s="47"/>
    </row>
    <row r="76" spans="3:4" ht="14.25" hidden="1">
      <c r="C76" s="52" t="s">
        <v>70</v>
      </c>
      <c r="D76" s="52"/>
    </row>
    <row r="77" spans="3:4" ht="14.25" hidden="1">
      <c r="C77" s="52" t="s">
        <v>64</v>
      </c>
      <c r="D77" s="52"/>
    </row>
    <row r="78" spans="3:4" ht="14.25" hidden="1">
      <c r="C78" s="52" t="s">
        <v>67</v>
      </c>
      <c r="D78" s="52"/>
    </row>
  </sheetData>
  <sheetProtection password="CBED" sheet="1" objects="1" scenarios="1"/>
  <mergeCells count="17">
    <mergeCell ref="C33:F33"/>
    <mergeCell ref="D3:H3"/>
    <mergeCell ref="C5:H5"/>
    <mergeCell ref="C7:H7"/>
    <mergeCell ref="C8:H8"/>
    <mergeCell ref="C20:F20"/>
    <mergeCell ref="C21:H21"/>
    <mergeCell ref="C72:F72"/>
    <mergeCell ref="C56:H56"/>
    <mergeCell ref="C70:F70"/>
    <mergeCell ref="C69:F69"/>
    <mergeCell ref="C34:H34"/>
    <mergeCell ref="C46:F46"/>
    <mergeCell ref="C47:H47"/>
    <mergeCell ref="C54:F54"/>
    <mergeCell ref="G55:H55"/>
    <mergeCell ref="D57:H57"/>
  </mergeCells>
  <dataValidations count="1">
    <dataValidation type="list" allowBlank="1" showInputMessage="1" showErrorMessage="1" prompt="selezionare da elenco" sqref="D57:H57">
      <formula1>$C$76:$C$78</formula1>
    </dataValidation>
  </dataValidations>
  <printOptions/>
  <pageMargins left="0.3937007874015748" right="0.3937007874015748" top="0.3937007874015748" bottom="0.3937007874015748" header="0.31496062992125984" footer="0.31496062992125984"/>
  <pageSetup fitToHeight="5" fitToWidth="1" horizontalDpi="600" verticalDpi="600" orientation="landscape" paperSize="9" scale="84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5">
    <pageSetUpPr fitToPage="1"/>
  </sheetPr>
  <dimension ref="B2:K45"/>
  <sheetViews>
    <sheetView showGridLines="0" zoomScalePageLayoutView="0" workbookViewId="0" topLeftCell="A4">
      <selection activeCell="L38" sqref="L38"/>
    </sheetView>
  </sheetViews>
  <sheetFormatPr defaultColWidth="9.140625" defaultRowHeight="15"/>
  <cols>
    <col min="1" max="2" width="2.57421875" style="0" customWidth="1"/>
    <col min="3" max="4" width="40.57421875" style="0" customWidth="1"/>
    <col min="5" max="5" width="20.57421875" style="0" customWidth="1"/>
    <col min="6" max="6" width="15.57421875" style="0" customWidth="1"/>
    <col min="7" max="8" width="20.57421875" style="0" customWidth="1"/>
    <col min="9" max="9" width="2.421875" style="0" customWidth="1"/>
    <col min="10" max="10" width="13.8515625" style="0" hidden="1" customWidth="1"/>
    <col min="11" max="11" width="22.8515625" style="0" hidden="1" customWidth="1"/>
  </cols>
  <sheetData>
    <row r="2" ht="14.25">
      <c r="C2" s="11" t="s">
        <v>14</v>
      </c>
    </row>
    <row r="3" spans="3:8" ht="14.25">
      <c r="C3" s="10" t="s">
        <v>13</v>
      </c>
      <c r="D3" s="137">
        <f>Riepilogo!B10</f>
        <v>0</v>
      </c>
      <c r="E3" s="137"/>
      <c r="F3" s="137"/>
      <c r="G3" s="137"/>
      <c r="H3" s="137"/>
    </row>
    <row r="5" spans="3:8" s="18" customFormat="1" ht="30" customHeight="1">
      <c r="C5" s="138" t="s">
        <v>84</v>
      </c>
      <c r="D5" s="138"/>
      <c r="E5" s="138"/>
      <c r="F5" s="138"/>
      <c r="G5" s="138"/>
      <c r="H5" s="138"/>
    </row>
    <row r="6" spans="3:8" s="18" customFormat="1" ht="20.25" customHeight="1">
      <c r="C6" s="142">
        <f>IF(Riepilogo!C28=Riepilogo!B46,"","ATTENZIONE: spesa ammessa solo per le strutture ricettive alberghiere (ATECO 55.10)")</f>
      </c>
      <c r="D6" s="142"/>
      <c r="E6" s="142"/>
      <c r="F6" s="142"/>
      <c r="G6" s="142"/>
      <c r="H6" s="142"/>
    </row>
    <row r="8" spans="2:8" s="33" customFormat="1" ht="33" customHeight="1">
      <c r="B8" s="32" t="s">
        <v>55</v>
      </c>
      <c r="C8" s="127" t="s">
        <v>100</v>
      </c>
      <c r="D8" s="127"/>
      <c r="E8" s="127"/>
      <c r="F8" s="127"/>
      <c r="G8" s="127"/>
      <c r="H8" s="127"/>
    </row>
    <row r="9" spans="2:11" ht="48">
      <c r="B9" s="29"/>
      <c r="C9" s="1" t="s">
        <v>0</v>
      </c>
      <c r="D9" s="1" t="s">
        <v>1</v>
      </c>
      <c r="E9" s="1" t="s">
        <v>5</v>
      </c>
      <c r="F9" s="1" t="s">
        <v>2</v>
      </c>
      <c r="G9" s="1" t="s">
        <v>3</v>
      </c>
      <c r="H9" s="2" t="s">
        <v>60</v>
      </c>
      <c r="J9" s="88" t="s">
        <v>101</v>
      </c>
      <c r="K9" s="88" t="s">
        <v>102</v>
      </c>
    </row>
    <row r="10" spans="2:11" ht="14.25">
      <c r="B10" s="3">
        <v>1</v>
      </c>
      <c r="C10" s="85"/>
      <c r="D10" s="85"/>
      <c r="E10" s="85"/>
      <c r="F10" s="86"/>
      <c r="G10" s="87"/>
      <c r="H10" s="87"/>
      <c r="J10" s="89"/>
      <c r="K10" s="90"/>
    </row>
    <row r="11" spans="2:11" ht="14.25">
      <c r="B11" s="3">
        <v>2</v>
      </c>
      <c r="C11" s="85"/>
      <c r="D11" s="85"/>
      <c r="E11" s="85"/>
      <c r="F11" s="86"/>
      <c r="G11" s="87"/>
      <c r="H11" s="87"/>
      <c r="J11" s="89"/>
      <c r="K11" s="90"/>
    </row>
    <row r="12" spans="2:11" ht="14.25">
      <c r="B12" s="3">
        <v>3</v>
      </c>
      <c r="C12" s="85"/>
      <c r="D12" s="85"/>
      <c r="E12" s="85"/>
      <c r="F12" s="86"/>
      <c r="G12" s="87"/>
      <c r="H12" s="87"/>
      <c r="J12" s="89"/>
      <c r="K12" s="90"/>
    </row>
    <row r="13" spans="2:11" ht="14.25">
      <c r="B13" s="3">
        <v>4</v>
      </c>
      <c r="C13" s="85"/>
      <c r="D13" s="85"/>
      <c r="E13" s="85"/>
      <c r="F13" s="86"/>
      <c r="G13" s="87"/>
      <c r="H13" s="87"/>
      <c r="J13" s="89"/>
      <c r="K13" s="90"/>
    </row>
    <row r="14" spans="2:11" ht="14.25">
      <c r="B14" s="3">
        <v>5</v>
      </c>
      <c r="C14" s="85"/>
      <c r="D14" s="85"/>
      <c r="E14" s="85"/>
      <c r="F14" s="86"/>
      <c r="G14" s="87"/>
      <c r="H14" s="87"/>
      <c r="J14" s="89"/>
      <c r="K14" s="90"/>
    </row>
    <row r="15" spans="2:11" ht="14.25">
      <c r="B15" s="3">
        <v>6</v>
      </c>
      <c r="C15" s="85"/>
      <c r="D15" s="85"/>
      <c r="E15" s="85"/>
      <c r="F15" s="86"/>
      <c r="G15" s="87"/>
      <c r="H15" s="87"/>
      <c r="J15" s="89"/>
      <c r="K15" s="90"/>
    </row>
    <row r="16" spans="2:11" ht="14.25">
      <c r="B16" s="3">
        <v>7</v>
      </c>
      <c r="C16" s="85"/>
      <c r="D16" s="85"/>
      <c r="E16" s="85"/>
      <c r="F16" s="86"/>
      <c r="G16" s="87"/>
      <c r="H16" s="87"/>
      <c r="J16" s="89"/>
      <c r="K16" s="90"/>
    </row>
    <row r="17" spans="2:11" ht="14.25">
      <c r="B17" s="3">
        <v>8</v>
      </c>
      <c r="C17" s="85"/>
      <c r="D17" s="85"/>
      <c r="E17" s="85"/>
      <c r="F17" s="86"/>
      <c r="G17" s="87"/>
      <c r="H17" s="87"/>
      <c r="J17" s="89"/>
      <c r="K17" s="90"/>
    </row>
    <row r="18" spans="2:11" ht="14.25">
      <c r="B18" s="3">
        <v>9</v>
      </c>
      <c r="C18" s="85"/>
      <c r="D18" s="85"/>
      <c r="E18" s="85"/>
      <c r="F18" s="86"/>
      <c r="G18" s="87"/>
      <c r="H18" s="87"/>
      <c r="J18" s="89"/>
      <c r="K18" s="90"/>
    </row>
    <row r="19" spans="2:11" ht="14.25">
      <c r="B19" s="3">
        <v>10</v>
      </c>
      <c r="C19" s="85"/>
      <c r="D19" s="85"/>
      <c r="E19" s="85"/>
      <c r="F19" s="86"/>
      <c r="G19" s="87"/>
      <c r="H19" s="87"/>
      <c r="J19" s="93"/>
      <c r="K19" s="97"/>
    </row>
    <row r="20" spans="2:11" s="12" customFormat="1" ht="15">
      <c r="B20" s="15"/>
      <c r="C20" s="128" t="s">
        <v>4</v>
      </c>
      <c r="D20" s="128"/>
      <c r="E20" s="128"/>
      <c r="F20" s="129"/>
      <c r="G20" s="16">
        <f>SUM(G10:G19)</f>
        <v>0</v>
      </c>
      <c r="H20" s="16">
        <f>SUM(H10:H19)</f>
        <v>0</v>
      </c>
      <c r="J20" s="98">
        <f>SUM(J10:J19)</f>
        <v>0</v>
      </c>
      <c r="K20" s="90"/>
    </row>
    <row r="21" spans="2:8" s="33" customFormat="1" ht="33" customHeight="1">
      <c r="B21" s="32" t="s">
        <v>56</v>
      </c>
      <c r="C21" s="139" t="s">
        <v>85</v>
      </c>
      <c r="D21" s="140"/>
      <c r="E21" s="140"/>
      <c r="F21" s="140"/>
      <c r="G21" s="140"/>
      <c r="H21" s="141"/>
    </row>
    <row r="22" spans="2:11" ht="48">
      <c r="B22" s="29"/>
      <c r="C22" s="1" t="s">
        <v>0</v>
      </c>
      <c r="D22" s="1" t="s">
        <v>1</v>
      </c>
      <c r="E22" s="1" t="s">
        <v>5</v>
      </c>
      <c r="F22" s="1" t="s">
        <v>2</v>
      </c>
      <c r="G22" s="1" t="s">
        <v>3</v>
      </c>
      <c r="H22" s="2" t="s">
        <v>60</v>
      </c>
      <c r="J22" s="88" t="s">
        <v>101</v>
      </c>
      <c r="K22" s="88" t="s">
        <v>102</v>
      </c>
    </row>
    <row r="23" spans="2:11" ht="14.25">
      <c r="B23" s="3">
        <v>1</v>
      </c>
      <c r="C23" s="85"/>
      <c r="D23" s="85"/>
      <c r="E23" s="85"/>
      <c r="F23" s="86"/>
      <c r="G23" s="87"/>
      <c r="H23" s="87"/>
      <c r="J23" s="89"/>
      <c r="K23" s="90"/>
    </row>
    <row r="24" spans="2:11" ht="14.25">
      <c r="B24" s="3">
        <v>2</v>
      </c>
      <c r="C24" s="85"/>
      <c r="D24" s="85"/>
      <c r="E24" s="85"/>
      <c r="F24" s="86"/>
      <c r="G24" s="87"/>
      <c r="H24" s="87"/>
      <c r="J24" s="89"/>
      <c r="K24" s="90"/>
    </row>
    <row r="25" spans="2:11" ht="14.25">
      <c r="B25" s="3">
        <v>3</v>
      </c>
      <c r="C25" s="85"/>
      <c r="D25" s="85"/>
      <c r="E25" s="85"/>
      <c r="F25" s="86"/>
      <c r="G25" s="87"/>
      <c r="H25" s="87"/>
      <c r="J25" s="89"/>
      <c r="K25" s="90"/>
    </row>
    <row r="26" spans="2:11" ht="14.25">
      <c r="B26" s="3">
        <v>4</v>
      </c>
      <c r="C26" s="85"/>
      <c r="D26" s="85"/>
      <c r="E26" s="85"/>
      <c r="F26" s="86"/>
      <c r="G26" s="87"/>
      <c r="H26" s="87"/>
      <c r="J26" s="89"/>
      <c r="K26" s="90"/>
    </row>
    <row r="27" spans="2:11" ht="14.25">
      <c r="B27" s="3">
        <v>5</v>
      </c>
      <c r="C27" s="85"/>
      <c r="D27" s="85"/>
      <c r="E27" s="85"/>
      <c r="F27" s="86"/>
      <c r="G27" s="87"/>
      <c r="H27" s="87"/>
      <c r="J27" s="89"/>
      <c r="K27" s="90"/>
    </row>
    <row r="28" spans="2:11" ht="14.25">
      <c r="B28" s="3">
        <v>6</v>
      </c>
      <c r="C28" s="85"/>
      <c r="D28" s="85"/>
      <c r="E28" s="85"/>
      <c r="F28" s="86"/>
      <c r="G28" s="87"/>
      <c r="H28" s="87"/>
      <c r="J28" s="89"/>
      <c r="K28" s="90"/>
    </row>
    <row r="29" spans="2:11" ht="14.25">
      <c r="B29" s="3">
        <v>7</v>
      </c>
      <c r="C29" s="85"/>
      <c r="D29" s="85"/>
      <c r="E29" s="85"/>
      <c r="F29" s="86"/>
      <c r="G29" s="87"/>
      <c r="H29" s="87"/>
      <c r="J29" s="89"/>
      <c r="K29" s="90"/>
    </row>
    <row r="30" spans="2:11" ht="14.25">
      <c r="B30" s="3">
        <v>8</v>
      </c>
      <c r="C30" s="85"/>
      <c r="D30" s="85"/>
      <c r="E30" s="85"/>
      <c r="F30" s="86"/>
      <c r="G30" s="87"/>
      <c r="H30" s="87"/>
      <c r="J30" s="89"/>
      <c r="K30" s="90"/>
    </row>
    <row r="31" spans="2:11" ht="14.25">
      <c r="B31" s="3">
        <v>9</v>
      </c>
      <c r="C31" s="85"/>
      <c r="D31" s="85"/>
      <c r="E31" s="85"/>
      <c r="F31" s="86"/>
      <c r="G31" s="87"/>
      <c r="H31" s="87"/>
      <c r="J31" s="89"/>
      <c r="K31" s="90"/>
    </row>
    <row r="32" spans="2:11" ht="14.25">
      <c r="B32" s="3">
        <v>10</v>
      </c>
      <c r="C32" s="85"/>
      <c r="D32" s="85"/>
      <c r="E32" s="85"/>
      <c r="F32" s="86"/>
      <c r="G32" s="87"/>
      <c r="H32" s="87"/>
      <c r="J32" s="93"/>
      <c r="K32" s="97"/>
    </row>
    <row r="33" spans="2:11" s="12" customFormat="1" ht="15">
      <c r="B33" s="15"/>
      <c r="C33" s="128" t="s">
        <v>4</v>
      </c>
      <c r="D33" s="128"/>
      <c r="E33" s="128"/>
      <c r="F33" s="129"/>
      <c r="G33" s="16">
        <f>SUM(G23:G32)</f>
        <v>0</v>
      </c>
      <c r="H33" s="16">
        <f>SUM(H23:H32)</f>
        <v>0</v>
      </c>
      <c r="J33" s="98">
        <f>SUM(J23:J32)</f>
        <v>0</v>
      </c>
      <c r="K33" s="90"/>
    </row>
    <row r="34" spans="2:8" s="33" customFormat="1" ht="33" customHeight="1">
      <c r="B34" s="32" t="s">
        <v>57</v>
      </c>
      <c r="C34" s="127" t="s">
        <v>16</v>
      </c>
      <c r="D34" s="127"/>
      <c r="E34" s="127"/>
      <c r="F34" s="127"/>
      <c r="G34" s="127"/>
      <c r="H34" s="127"/>
    </row>
    <row r="35" spans="2:11" ht="48">
      <c r="B35" s="29"/>
      <c r="C35" s="1" t="s">
        <v>0</v>
      </c>
      <c r="D35" s="1" t="s">
        <v>1</v>
      </c>
      <c r="E35" s="1" t="s">
        <v>5</v>
      </c>
      <c r="F35" s="1" t="s">
        <v>2</v>
      </c>
      <c r="G35" s="1" t="s">
        <v>3</v>
      </c>
      <c r="H35" s="2" t="s">
        <v>60</v>
      </c>
      <c r="J35" s="88" t="s">
        <v>101</v>
      </c>
      <c r="K35" s="88" t="s">
        <v>102</v>
      </c>
    </row>
    <row r="36" spans="2:11" ht="14.25">
      <c r="B36" s="3">
        <v>1</v>
      </c>
      <c r="C36" s="85"/>
      <c r="D36" s="85"/>
      <c r="E36" s="85"/>
      <c r="F36" s="86"/>
      <c r="G36" s="87"/>
      <c r="H36" s="87"/>
      <c r="J36" s="89"/>
      <c r="K36" s="90"/>
    </row>
    <row r="37" spans="2:11" ht="14.25">
      <c r="B37" s="3">
        <v>2</v>
      </c>
      <c r="C37" s="85"/>
      <c r="D37" s="85"/>
      <c r="E37" s="85"/>
      <c r="F37" s="86"/>
      <c r="G37" s="87"/>
      <c r="H37" s="87"/>
      <c r="J37" s="89"/>
      <c r="K37" s="90"/>
    </row>
    <row r="38" spans="2:11" ht="14.25">
      <c r="B38" s="3">
        <v>3</v>
      </c>
      <c r="C38" s="85"/>
      <c r="D38" s="85"/>
      <c r="E38" s="85"/>
      <c r="F38" s="86"/>
      <c r="G38" s="87"/>
      <c r="H38" s="87"/>
      <c r="J38" s="29"/>
      <c r="K38" s="90"/>
    </row>
    <row r="39" spans="2:11" ht="14.25">
      <c r="B39" s="3">
        <v>4</v>
      </c>
      <c r="C39" s="85"/>
      <c r="D39" s="85"/>
      <c r="E39" s="85"/>
      <c r="F39" s="86"/>
      <c r="G39" s="87"/>
      <c r="H39" s="87"/>
      <c r="J39" s="29"/>
      <c r="K39" s="90"/>
    </row>
    <row r="40" spans="2:11" ht="14.25">
      <c r="B40" s="3">
        <v>5</v>
      </c>
      <c r="C40" s="85"/>
      <c r="D40" s="85"/>
      <c r="E40" s="85"/>
      <c r="F40" s="86"/>
      <c r="G40" s="87"/>
      <c r="H40" s="87"/>
      <c r="J40" s="29"/>
      <c r="K40" s="90"/>
    </row>
    <row r="41" spans="2:11" s="12" customFormat="1" ht="15">
      <c r="B41" s="15"/>
      <c r="C41" s="128" t="s">
        <v>4</v>
      </c>
      <c r="D41" s="128"/>
      <c r="E41" s="128"/>
      <c r="F41" s="129"/>
      <c r="G41" s="16">
        <f>SUM(G36:G40)</f>
        <v>0</v>
      </c>
      <c r="H41" s="16">
        <f>SUM(H36:H40)</f>
        <v>0</v>
      </c>
      <c r="J41" s="94">
        <f>SUM(J36:J40)</f>
        <v>0</v>
      </c>
      <c r="K41" s="90"/>
    </row>
    <row r="42" spans="2:8" ht="14.25">
      <c r="B42" s="4"/>
      <c r="C42" s="6"/>
      <c r="D42" s="6"/>
      <c r="E42" s="6"/>
      <c r="F42" s="7"/>
      <c r="G42" s="144">
        <f>IF(G41&gt;((G20)*10%),"Attenzione: importo superiore alla soglia massima","")</f>
      </c>
      <c r="H42" s="145"/>
    </row>
    <row r="44" spans="3:8" s="20" customFormat="1" ht="15">
      <c r="C44" s="143" t="s">
        <v>12</v>
      </c>
      <c r="D44" s="143"/>
      <c r="E44" s="143"/>
      <c r="F44" s="143"/>
      <c r="G44" s="13">
        <f>G41+G33+G20</f>
        <v>0</v>
      </c>
      <c r="H44" s="13">
        <f>H41+H33+H20</f>
        <v>0</v>
      </c>
    </row>
    <row r="45" spans="7:8" ht="30" customHeight="1">
      <c r="G45" s="126">
        <f>IF(AND((G44&gt;0),(G41+G33+G20)&lt;20000),"ATTENZIONE: importo inferiore alla soglia minima di spesa","")</f>
      </c>
      <c r="H45" s="126"/>
    </row>
  </sheetData>
  <sheetProtection password="CBED" sheet="1" objects="1" scenarios="1"/>
  <mergeCells count="12">
    <mergeCell ref="D3:H3"/>
    <mergeCell ref="C5:H5"/>
    <mergeCell ref="G45:H45"/>
    <mergeCell ref="C6:H6"/>
    <mergeCell ref="C44:F44"/>
    <mergeCell ref="G42:H42"/>
    <mergeCell ref="C34:H34"/>
    <mergeCell ref="C41:F41"/>
    <mergeCell ref="C21:H21"/>
    <mergeCell ref="C33:F33"/>
    <mergeCell ref="C8:H8"/>
    <mergeCell ref="C20:F20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64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6">
    <pageSetUpPr fitToPage="1"/>
  </sheetPr>
  <dimension ref="B2:K17"/>
  <sheetViews>
    <sheetView showGridLines="0" zoomScalePageLayoutView="0" workbookViewId="0" topLeftCell="A1">
      <selection activeCell="G10" sqref="G10"/>
    </sheetView>
  </sheetViews>
  <sheetFormatPr defaultColWidth="9.140625" defaultRowHeight="15"/>
  <cols>
    <col min="1" max="2" width="2.57421875" style="0" customWidth="1"/>
    <col min="3" max="4" width="40.57421875" style="0" customWidth="1"/>
    <col min="5" max="5" width="20.57421875" style="0" customWidth="1"/>
    <col min="6" max="6" width="15.57421875" style="0" customWidth="1"/>
    <col min="7" max="8" width="20.57421875" style="0" customWidth="1"/>
    <col min="9" max="9" width="1.8515625" style="0" customWidth="1"/>
    <col min="10" max="10" width="13.8515625" style="0" hidden="1" customWidth="1"/>
    <col min="11" max="11" width="22.8515625" style="0" hidden="1" customWidth="1"/>
  </cols>
  <sheetData>
    <row r="2" ht="14.25">
      <c r="C2" s="11" t="s">
        <v>14</v>
      </c>
    </row>
    <row r="3" spans="3:8" ht="14.25">
      <c r="C3" s="10" t="s">
        <v>13</v>
      </c>
      <c r="D3" s="137">
        <f>Riepilogo!B10</f>
        <v>0</v>
      </c>
      <c r="E3" s="137"/>
      <c r="F3" s="137"/>
      <c r="G3" s="137"/>
      <c r="H3" s="137"/>
    </row>
    <row r="5" spans="3:8" s="18" customFormat="1" ht="30" customHeight="1">
      <c r="C5" s="138" t="s">
        <v>17</v>
      </c>
      <c r="D5" s="138"/>
      <c r="E5" s="138"/>
      <c r="F5" s="138"/>
      <c r="G5" s="138"/>
      <c r="H5" s="138"/>
    </row>
    <row r="7" spans="2:8" s="33" customFormat="1" ht="27" customHeight="1">
      <c r="B7" s="32"/>
      <c r="C7" s="127" t="s">
        <v>52</v>
      </c>
      <c r="D7" s="127"/>
      <c r="E7" s="127"/>
      <c r="F7" s="127"/>
      <c r="G7" s="127"/>
      <c r="H7" s="127"/>
    </row>
    <row r="8" spans="2:11" ht="48">
      <c r="B8" s="29"/>
      <c r="C8" s="1" t="s">
        <v>0</v>
      </c>
      <c r="D8" s="1" t="s">
        <v>1</v>
      </c>
      <c r="E8" s="1" t="s">
        <v>5</v>
      </c>
      <c r="F8" s="1" t="s">
        <v>2</v>
      </c>
      <c r="G8" s="1" t="s">
        <v>3</v>
      </c>
      <c r="H8" s="2" t="s">
        <v>60</v>
      </c>
      <c r="J8" s="88" t="s">
        <v>101</v>
      </c>
      <c r="K8" s="88" t="s">
        <v>102</v>
      </c>
    </row>
    <row r="9" spans="2:11" ht="14.25">
      <c r="B9" s="3">
        <v>1</v>
      </c>
      <c r="C9" s="85"/>
      <c r="D9" s="85"/>
      <c r="E9" s="85"/>
      <c r="F9" s="86"/>
      <c r="G9" s="87"/>
      <c r="H9" s="87"/>
      <c r="J9" s="89"/>
      <c r="K9" s="90"/>
    </row>
    <row r="10" spans="2:11" ht="14.25">
      <c r="B10" s="3">
        <v>2</v>
      </c>
      <c r="C10" s="85"/>
      <c r="D10" s="85"/>
      <c r="E10" s="85"/>
      <c r="F10" s="86"/>
      <c r="G10" s="87"/>
      <c r="H10" s="87"/>
      <c r="J10" s="89"/>
      <c r="K10" s="90"/>
    </row>
    <row r="11" spans="2:11" ht="14.25">
      <c r="B11" s="3">
        <v>3</v>
      </c>
      <c r="C11" s="85"/>
      <c r="D11" s="85"/>
      <c r="E11" s="85"/>
      <c r="F11" s="86"/>
      <c r="G11" s="87"/>
      <c r="H11" s="87"/>
      <c r="J11" s="29"/>
      <c r="K11" s="90"/>
    </row>
    <row r="12" spans="2:11" ht="14.25">
      <c r="B12" s="3">
        <v>4</v>
      </c>
      <c r="C12" s="85"/>
      <c r="D12" s="85"/>
      <c r="E12" s="85"/>
      <c r="F12" s="86"/>
      <c r="G12" s="87"/>
      <c r="H12" s="87"/>
      <c r="J12" s="29"/>
      <c r="K12" s="90"/>
    </row>
    <row r="13" spans="2:11" ht="14.25">
      <c r="B13" s="3">
        <v>5</v>
      </c>
      <c r="C13" s="85"/>
      <c r="D13" s="85"/>
      <c r="E13" s="85"/>
      <c r="F13" s="86"/>
      <c r="G13" s="87"/>
      <c r="H13" s="87"/>
      <c r="J13" s="29"/>
      <c r="K13" s="90"/>
    </row>
    <row r="14" spans="2:11" s="21" customFormat="1" ht="15">
      <c r="B14" s="22"/>
      <c r="C14" s="148" t="s">
        <v>4</v>
      </c>
      <c r="D14" s="148"/>
      <c r="E14" s="148"/>
      <c r="F14" s="149"/>
      <c r="G14" s="16">
        <f>SUM(G9:G13)</f>
        <v>0</v>
      </c>
      <c r="H14" s="16">
        <f>SUM(H9:H13)</f>
        <v>0</v>
      </c>
      <c r="J14" s="94">
        <f>SUM(J9:J13)</f>
        <v>0</v>
      </c>
      <c r="K14" s="90"/>
    </row>
    <row r="15" spans="2:8" ht="14.25">
      <c r="B15" s="8"/>
      <c r="C15" s="9"/>
      <c r="D15" s="9"/>
      <c r="E15" s="9"/>
      <c r="F15" s="9"/>
      <c r="G15" s="147">
        <f>IF(AND(G14&gt;0,G14&gt;1000),"Attenzione: importo superiore alla soglia massima","")</f>
      </c>
      <c r="H15" s="147"/>
    </row>
    <row r="17" spans="3:8" s="12" customFormat="1" ht="15">
      <c r="C17" s="146" t="s">
        <v>18</v>
      </c>
      <c r="D17" s="146"/>
      <c r="E17" s="146"/>
      <c r="F17" s="146"/>
      <c r="G17" s="17">
        <f>G14</f>
        <v>0</v>
      </c>
      <c r="H17" s="17">
        <f>H14</f>
        <v>0</v>
      </c>
    </row>
  </sheetData>
  <sheetProtection password="CBED" sheet="1" objects="1" scenarios="1"/>
  <mergeCells count="6">
    <mergeCell ref="C17:F17"/>
    <mergeCell ref="G15:H15"/>
    <mergeCell ref="C7:H7"/>
    <mergeCell ref="C14:F14"/>
    <mergeCell ref="D3:H3"/>
    <mergeCell ref="C5:H5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85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7">
    <pageSetUpPr fitToPage="1"/>
  </sheetPr>
  <dimension ref="B2:I30"/>
  <sheetViews>
    <sheetView showGridLines="0" zoomScalePageLayoutView="0" workbookViewId="0" topLeftCell="A1">
      <selection activeCell="C4" sqref="C4"/>
    </sheetView>
  </sheetViews>
  <sheetFormatPr defaultColWidth="9.140625" defaultRowHeight="15"/>
  <cols>
    <col min="2" max="2" width="8.8515625" style="23" customWidth="1"/>
    <col min="3" max="3" width="64.00390625" style="23" customWidth="1"/>
    <col min="4" max="5" width="8.8515625" style="0" hidden="1" customWidth="1"/>
    <col min="7" max="7" width="8.8515625" style="11" customWidth="1"/>
    <col min="8" max="8" width="1.8515625" style="0" customWidth="1"/>
    <col min="9" max="9" width="22.8515625" style="0" hidden="1" customWidth="1"/>
  </cols>
  <sheetData>
    <row r="2" spans="2:3" ht="14.25">
      <c r="B2" s="11" t="s">
        <v>14</v>
      </c>
      <c r="C2"/>
    </row>
    <row r="3" spans="2:8" ht="14.25">
      <c r="B3" s="10" t="s">
        <v>13</v>
      </c>
      <c r="C3" s="118">
        <f>Riepilogo!B10</f>
        <v>0</v>
      </c>
      <c r="D3" s="119"/>
      <c r="E3" s="119"/>
      <c r="F3" s="119"/>
      <c r="G3" s="120"/>
      <c r="H3" s="42"/>
    </row>
    <row r="5" spans="2:9" ht="21">
      <c r="B5" s="153" t="s">
        <v>44</v>
      </c>
      <c r="C5" s="153"/>
      <c r="I5" s="10" t="s">
        <v>103</v>
      </c>
    </row>
    <row r="6" spans="2:9" ht="34.5" customHeight="1">
      <c r="B6" s="154" t="s">
        <v>36</v>
      </c>
      <c r="C6" s="128"/>
      <c r="D6" s="35">
        <v>8</v>
      </c>
      <c r="E6" s="35">
        <f>IF('Iniziativa lett. B1) esistenti'!G112&gt;0,Punteggi!D6,0)</f>
        <v>0</v>
      </c>
      <c r="F6" s="35"/>
      <c r="G6" s="43">
        <f>IF(Riepilogo!$C$15&gt;(Riepilogo!$C$18*15%),Punteggi!E6,0)</f>
        <v>0</v>
      </c>
      <c r="I6" s="90"/>
    </row>
    <row r="7" spans="2:9" ht="30.75">
      <c r="B7" s="36"/>
      <c r="C7" s="37" t="s">
        <v>37</v>
      </c>
      <c r="D7" s="35">
        <v>6</v>
      </c>
      <c r="E7" s="35">
        <f>IF('Iniziativa lett. B1) esistenti'!G20&gt;0,Punteggi!D7,0)</f>
        <v>0</v>
      </c>
      <c r="F7" s="35"/>
      <c r="G7" s="43">
        <f>IF('Iniziativa lett. B1) esistenti'!I20&gt;(Riepilogo!$C$18*15%),Punteggi!E7,0)</f>
        <v>0</v>
      </c>
      <c r="I7" s="90"/>
    </row>
    <row r="8" spans="2:9" ht="30.75">
      <c r="B8" s="36"/>
      <c r="C8" s="37" t="s">
        <v>43</v>
      </c>
      <c r="D8" s="35">
        <v>10</v>
      </c>
      <c r="E8" s="35">
        <f>IF('Iniziativa lett. B1) esistenti'!G33&gt;0,Punteggi!D8,0)</f>
        <v>0</v>
      </c>
      <c r="F8" s="35"/>
      <c r="G8" s="43">
        <f>IF('Iniziativa lett. B1) esistenti'!I33&gt;(Riepilogo!$C$18*15%),Punteggi!E8,0)</f>
        <v>0</v>
      </c>
      <c r="I8" s="90"/>
    </row>
    <row r="9" spans="2:9" ht="15">
      <c r="B9" s="36"/>
      <c r="C9" s="37" t="s">
        <v>38</v>
      </c>
      <c r="D9" s="35">
        <v>8</v>
      </c>
      <c r="E9" s="35">
        <f>IF('Iniziativa lett. B1) esistenti'!G46&gt;0,Punteggi!D9,0)</f>
        <v>0</v>
      </c>
      <c r="F9" s="35"/>
      <c r="G9" s="43">
        <f>IF('Iniziativa lett. B1) esistenti'!I46&gt;(Riepilogo!$C$18*15%),Punteggi!E9,0)</f>
        <v>0</v>
      </c>
      <c r="I9" s="90"/>
    </row>
    <row r="10" spans="2:9" ht="30.75">
      <c r="B10" s="36"/>
      <c r="C10" s="37" t="s">
        <v>39</v>
      </c>
      <c r="D10" s="35">
        <v>8</v>
      </c>
      <c r="E10" s="35">
        <f>IF('Iniziativa lett. B1) esistenti'!G59&gt;0,Punteggi!D10,0)</f>
        <v>0</v>
      </c>
      <c r="F10" s="35"/>
      <c r="G10" s="43">
        <f>IF('Iniziativa lett. B1) esistenti'!I59&gt;(Riepilogo!$C$18*15%),Punteggi!E10,0)</f>
        <v>0</v>
      </c>
      <c r="I10" s="90"/>
    </row>
    <row r="11" spans="2:9" ht="15">
      <c r="B11" s="36"/>
      <c r="C11" s="37" t="s">
        <v>40</v>
      </c>
      <c r="D11" s="35">
        <v>7</v>
      </c>
      <c r="E11" s="35">
        <f>IF('Iniziativa lett. B1) esistenti'!G72&gt;0,Punteggi!D11,0)</f>
        <v>0</v>
      </c>
      <c r="F11" s="35"/>
      <c r="G11" s="43">
        <f>IF('Iniziativa lett. B1) esistenti'!I72&gt;(Riepilogo!$C$18*15%),Punteggi!E11,0)</f>
        <v>0</v>
      </c>
      <c r="I11" s="90"/>
    </row>
    <row r="13" spans="2:9" ht="45" customHeight="1">
      <c r="B13" s="154" t="s">
        <v>41</v>
      </c>
      <c r="C13" s="128"/>
      <c r="D13" s="35">
        <v>8</v>
      </c>
      <c r="E13" s="35">
        <f>IF('Iniziativa lett. B2) nuove'!G72&gt;0,Punteggi!D13,0)</f>
        <v>0</v>
      </c>
      <c r="F13" s="35"/>
      <c r="G13" s="43">
        <f>IF(Riepilogo!$C$16&gt;(Riepilogo!$C$18*15%),Punteggi!D13,0)</f>
        <v>0</v>
      </c>
      <c r="I13" s="90"/>
    </row>
    <row r="14" spans="2:9" ht="15">
      <c r="B14" s="36"/>
      <c r="C14" s="37" t="s">
        <v>46</v>
      </c>
      <c r="D14" s="35">
        <v>22</v>
      </c>
      <c r="E14" s="35">
        <f>IF('Iniziativa lett. B2) nuove'!G20&gt;0,Punteggi!D14,0)</f>
        <v>0</v>
      </c>
      <c r="F14" s="35"/>
      <c r="G14" s="43">
        <f>IF('Iniziativa lett. B2) nuove'!I20&gt;(Riepilogo!$C$18*15%),Punteggi!D14,0)</f>
        <v>0</v>
      </c>
      <c r="I14" s="90"/>
    </row>
    <row r="15" spans="2:9" ht="30.75">
      <c r="B15" s="36"/>
      <c r="C15" s="37" t="s">
        <v>39</v>
      </c>
      <c r="D15" s="35">
        <v>8</v>
      </c>
      <c r="E15" s="35">
        <f>IF('Iniziativa lett. B2) nuove'!G33&gt;0,Punteggi!D15,0)</f>
        <v>0</v>
      </c>
      <c r="F15" s="35"/>
      <c r="G15" s="43">
        <f>IF('Iniziativa lett. B2) nuove'!I33&gt;(Riepilogo!$C$18*15%),Punteggi!D15,0)</f>
        <v>0</v>
      </c>
      <c r="I15" s="90"/>
    </row>
    <row r="17" spans="2:9" ht="34.5" customHeight="1">
      <c r="B17" s="155" t="s">
        <v>42</v>
      </c>
      <c r="C17" s="156"/>
      <c r="D17" s="38"/>
      <c r="E17" s="38"/>
      <c r="F17" s="38"/>
      <c r="G17" s="44"/>
      <c r="I17" s="90"/>
    </row>
    <row r="18" spans="2:7" ht="15">
      <c r="B18" s="39"/>
      <c r="C18" s="40" t="s">
        <v>89</v>
      </c>
      <c r="D18" s="41">
        <v>2</v>
      </c>
      <c r="E18" s="41">
        <f>IF('Iniziativa lett. A)'!G19&gt;10000,Punteggi!D18,0)</f>
        <v>0</v>
      </c>
      <c r="F18" s="41"/>
      <c r="G18" s="45">
        <f>IF(Riepilogo!C14&gt;(Riepilogo!C18*15%),Punteggi!D18,0)</f>
        <v>0</v>
      </c>
    </row>
    <row r="20" spans="2:9" ht="45" customHeight="1">
      <c r="B20" s="155" t="s">
        <v>58</v>
      </c>
      <c r="C20" s="156"/>
      <c r="D20" s="38"/>
      <c r="E20" s="38"/>
      <c r="F20" s="38"/>
      <c r="G20" s="44"/>
      <c r="I20" s="90"/>
    </row>
    <row r="21" spans="2:7" ht="15">
      <c r="B21" s="39"/>
      <c r="C21" s="40" t="s">
        <v>47</v>
      </c>
      <c r="D21" s="41">
        <v>3</v>
      </c>
      <c r="E21" s="41">
        <f>IF(Riepilogo!C17&gt;(15%*Riepilogo!C18),Punteggi!D21,0)</f>
        <v>0</v>
      </c>
      <c r="F21" s="41"/>
      <c r="G21" s="45">
        <f>IF(Riepilogo!C17&gt;(15%*Riepilogo!C18),Punteggi!D21,0)</f>
        <v>0</v>
      </c>
    </row>
    <row r="23" spans="2:3" ht="21" customHeight="1">
      <c r="B23" s="153" t="s">
        <v>45</v>
      </c>
      <c r="C23" s="153"/>
    </row>
    <row r="24" spans="2:9" ht="46.5">
      <c r="B24" s="36"/>
      <c r="C24" s="37" t="s">
        <v>90</v>
      </c>
      <c r="D24" s="35">
        <v>2</v>
      </c>
      <c r="E24" s="35"/>
      <c r="F24" s="99" t="s">
        <v>93</v>
      </c>
      <c r="G24" s="43">
        <f>IF(F24="SI",D24,0)</f>
        <v>0</v>
      </c>
      <c r="I24" s="90"/>
    </row>
    <row r="25" spans="2:9" ht="15">
      <c r="B25" s="36"/>
      <c r="C25" s="37" t="s">
        <v>91</v>
      </c>
      <c r="D25" s="35">
        <v>1</v>
      </c>
      <c r="E25" s="35"/>
      <c r="F25" s="99" t="s">
        <v>93</v>
      </c>
      <c r="G25" s="43">
        <f>IF(F25="SI",D25,0)</f>
        <v>0</v>
      </c>
      <c r="I25" s="90"/>
    </row>
    <row r="27" spans="2:9" ht="30.75" customHeight="1">
      <c r="B27" s="150" t="s">
        <v>94</v>
      </c>
      <c r="C27" s="151"/>
      <c r="D27" s="151"/>
      <c r="E27" s="151"/>
      <c r="F27" s="152"/>
      <c r="G27" s="10">
        <f>SUM(G6:G25)</f>
        <v>0</v>
      </c>
      <c r="I27" s="90"/>
    </row>
    <row r="29" ht="15" hidden="1">
      <c r="B29" s="23" t="s">
        <v>92</v>
      </c>
    </row>
    <row r="30" ht="15" hidden="1">
      <c r="B30" s="23" t="s">
        <v>93</v>
      </c>
    </row>
  </sheetData>
  <sheetProtection sheet="1" objects="1" scenarios="1"/>
  <mergeCells count="8">
    <mergeCell ref="C3:G3"/>
    <mergeCell ref="B27:F27"/>
    <mergeCell ref="B5:C5"/>
    <mergeCell ref="B23:C23"/>
    <mergeCell ref="B6:C6"/>
    <mergeCell ref="B13:C13"/>
    <mergeCell ref="B17:C17"/>
    <mergeCell ref="B20:C20"/>
  </mergeCells>
  <dataValidations count="2">
    <dataValidation type="list" allowBlank="1" showInputMessage="1" showErrorMessage="1" prompt="seleziona da elenco&#10;" sqref="F24">
      <formula1>$B$29:$B$30</formula1>
    </dataValidation>
    <dataValidation type="list" allowBlank="1" showInputMessage="1" showErrorMessage="1" prompt="seleziona da elenco" sqref="F25">
      <formula1>$B$29:$B$30</formula1>
    </dataValidation>
  </dataValidation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2022-03-29T10:46:17Z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0x010100F09B0EC094DCE649919F8B483649FD62</vt:lpwstr>
  </property>
</Properties>
</file>