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50" tabRatio="852" activeTab="0"/>
  </bookViews>
  <sheets>
    <sheet name="riepilogo" sheetId="1" r:id="rId1"/>
    <sheet name="fasi" sheetId="2" r:id="rId2"/>
    <sheet name="a)personale" sheetId="3" r:id="rId3"/>
    <sheet name="b)strumenti" sheetId="4" r:id="rId4"/>
    <sheet name="c)consulenze enti" sheetId="5" r:id="rId5"/>
    <sheet name="d)consulenze esterni" sheetId="6" r:id="rId6"/>
    <sheet name="e)prestazioni servizi" sheetId="7" r:id="rId7"/>
    <sheet name="f)immateriali" sheetId="8" r:id="rId8"/>
    <sheet name="g)realizzazione prototipi" sheetId="9" r:id="rId9"/>
    <sheet name="h)materiali consumo" sheetId="10" r:id="rId10"/>
  </sheets>
  <definedNames>
    <definedName name="_xlnm.Print_Area" localSheetId="2">'a)personale'!$A$1:$P$41</definedName>
    <definedName name="_xlnm.Print_Area" localSheetId="3">'b)strumenti'!$A:$Q</definedName>
    <definedName name="_xlnm.Print_Area" localSheetId="4">'c)consulenze enti'!$A:$L</definedName>
    <definedName name="_xlnm.Print_Area" localSheetId="5">'d)consulenze esterni'!$A:$L</definedName>
    <definedName name="_xlnm.Print_Area" localSheetId="6">'e)prestazioni servizi'!$A:$L</definedName>
    <definedName name="_xlnm.Print_Area" localSheetId="7">'f)immateriali'!$A:$Q</definedName>
    <definedName name="_xlnm.Print_Area" localSheetId="1">'fasi'!$A$1:$K$41</definedName>
    <definedName name="_xlnm.Print_Area" localSheetId="8">'g)realizzazione prototipi'!$A:$L</definedName>
    <definedName name="_xlnm.Print_Area" localSheetId="9">'h)materiali consumo'!$A:$L</definedName>
    <definedName name="_xlnm.Print_Area" localSheetId="0">'riepilogo'!$B$2:$F$23</definedName>
    <definedName name="congiuntoSI">'riepilogo'!$D$40:$D$42</definedName>
    <definedName name="dimensione">'riepilogo'!$C$40:$C$44</definedName>
    <definedName name="genere">'riepilogo'!$B$44:$B$45</definedName>
    <definedName name="inquadramento">'riepilogo'!$B$33:$B$38</definedName>
    <definedName name="inquadramento_operai">'riepilogo'!$B$47:$B$50</definedName>
    <definedName name="materiali">'h)materiali consumo'!$D$28</definedName>
    <definedName name="operai">'a)personale'!$H$37</definedName>
    <definedName name="ore">'a)personale'!$G$23</definedName>
    <definedName name="oreoperai">'a)personale'!$G$37</definedName>
    <definedName name="personale">'a)personale'!$H$23</definedName>
    <definedName name="pswattiva">'riepilogo'!$A$9</definedName>
    <definedName name="scelta" localSheetId="0">'riepilogo'!$A$11</definedName>
    <definedName name="sceltaspecifica">'riepilogo'!$A$12</definedName>
    <definedName name="tariffe">'riepilogo'!#REF!</definedName>
    <definedName name="tipofase">'riepilogo'!$B$40:$B$42</definedName>
    <definedName name="tipopagamento">'riepilogo'!$A$33:$A$57</definedName>
    <definedName name="_xlnm.Print_Titles" localSheetId="2">'a)personale'!$2:$3</definedName>
    <definedName name="_xlnm.Print_Titles" localSheetId="3">'b)strumenti'!$1:$7</definedName>
    <definedName name="_xlnm.Print_Titles" localSheetId="4">'c)consulenze enti'!$1:$7</definedName>
    <definedName name="_xlnm.Print_Titles" localSheetId="5">'d)consulenze esterni'!$1:$7</definedName>
    <definedName name="_xlnm.Print_Titles" localSheetId="6">'e)prestazioni servizi'!$1:$7</definedName>
    <definedName name="_xlnm.Print_Titles" localSheetId="7">'f)immateriali'!$1:$7</definedName>
    <definedName name="_xlnm.Print_Titles" localSheetId="1">'fasi'!$A:$C</definedName>
    <definedName name="_xlnm.Print_Titles" localSheetId="8">'g)realizzazione prototipi'!$1:$7</definedName>
    <definedName name="_xlnm.Print_Titles" localSheetId="9">'h)materiali consumo'!$1:$7</definedName>
  </definedNames>
  <calcPr fullCalcOnLoad="1"/>
</workbook>
</file>

<file path=xl/sharedStrings.xml><?xml version="1.0" encoding="utf-8"?>
<sst xmlns="http://schemas.openxmlformats.org/spreadsheetml/2006/main" count="270" uniqueCount="134">
  <si>
    <t>ore</t>
  </si>
  <si>
    <t>costo totale</t>
  </si>
  <si>
    <t>cognome e nome</t>
  </si>
  <si>
    <t>voce di spesa</t>
  </si>
  <si>
    <t>RICERCATORI</t>
  </si>
  <si>
    <t>TOTALE</t>
  </si>
  <si>
    <t>n.</t>
  </si>
  <si>
    <t xml:space="preserve"> ricercatori</t>
  </si>
  <si>
    <t>compreso il responsabile</t>
  </si>
  <si>
    <t>elenco</t>
  </si>
  <si>
    <t>.</t>
  </si>
  <si>
    <t>c</t>
  </si>
  <si>
    <t>a</t>
  </si>
  <si>
    <t>b</t>
  </si>
  <si>
    <t>descrizione del bene</t>
  </si>
  <si>
    <t>calcolo imputabilità</t>
  </si>
  <si>
    <t>personale</t>
  </si>
  <si>
    <t>dati del fornitore (identità e sede)</t>
  </si>
  <si>
    <t>descrizione della prestazione</t>
  </si>
  <si>
    <t>costo senza IVA imputabile al progetto</t>
  </si>
  <si>
    <r>
      <t>costo senza IVA</t>
    </r>
    <r>
      <rPr>
        <b/>
        <vertAlign val="superscript"/>
        <sz val="7"/>
        <rFont val="Verdana"/>
        <family val="2"/>
      </rPr>
      <t xml:space="preserve"> </t>
    </r>
    <r>
      <rPr>
        <b/>
        <sz val="7"/>
        <rFont val="Verdana"/>
        <family val="2"/>
      </rPr>
      <t>imputabile al progetto</t>
    </r>
  </si>
  <si>
    <t>spesa suddivisa in fasi</t>
  </si>
  <si>
    <t>fasi</t>
  </si>
  <si>
    <t>ricerca</t>
  </si>
  <si>
    <t>sviluppo</t>
  </si>
  <si>
    <t>progetto</t>
  </si>
  <si>
    <t>fase 1</t>
  </si>
  <si>
    <t>fase 2</t>
  </si>
  <si>
    <t>fase 3</t>
  </si>
  <si>
    <t>fase 4</t>
  </si>
  <si>
    <t>fase 5</t>
  </si>
  <si>
    <t>fase 6</t>
  </si>
  <si>
    <t>fase 7</t>
  </si>
  <si>
    <t>fase 8</t>
  </si>
  <si>
    <t>elenco d)</t>
  </si>
  <si>
    <t>TOTALI</t>
  </si>
  <si>
    <t>?</t>
  </si>
  <si>
    <t>NB è possibile allargare le righe</t>
  </si>
  <si>
    <t>cntrl Q duplica in ogni scheda i preventivi e nasconde le relative colonne</t>
  </si>
  <si>
    <t>cntrl A scopre le colonne nascoste</t>
  </si>
  <si>
    <t>a) personale</t>
  </si>
  <si>
    <t>totale ricerca</t>
  </si>
  <si>
    <t>totale sviluppo</t>
  </si>
  <si>
    <t>importo imputabile al periodo del progetto</t>
  </si>
  <si>
    <t>costo
senza IVA riferibile al progetto</t>
  </si>
  <si>
    <t>TECNICI/OPERAI</t>
  </si>
  <si>
    <t>f) beni immateriali</t>
  </si>
  <si>
    <t>f) BENI IMMATERIALI</t>
  </si>
  <si>
    <t>elenco f)</t>
  </si>
  <si>
    <t>elenco g)</t>
  </si>
  <si>
    <t>pari a giornate uomo (ricercatori+operai)</t>
  </si>
  <si>
    <t>pari a giornate uomo (ricercatori)</t>
  </si>
  <si>
    <t>titolo breve progetto</t>
  </si>
  <si>
    <r>
      <t xml:space="preserve">fasi (ore) </t>
    </r>
    <r>
      <rPr>
        <b/>
        <sz val="7"/>
        <color indexed="10"/>
        <rFont val="Verdana"/>
        <family val="2"/>
      </rPr>
      <t>[senza decimali]</t>
    </r>
  </si>
  <si>
    <t>denominazione impresa</t>
  </si>
  <si>
    <t>tecnici/operai</t>
  </si>
  <si>
    <t>a) personale (costi standard)</t>
  </si>
  <si>
    <t>b) strumenti e attrezzature</t>
  </si>
  <si>
    <t>c) consulenze enti di ricerca</t>
  </si>
  <si>
    <t>d) consulenze soggetti esterni</t>
  </si>
  <si>
    <t>b) strumenti/attrezzature</t>
  </si>
  <si>
    <t>c) consulenze enti ricerca</t>
  </si>
  <si>
    <t>d) consulenze esterni</t>
  </si>
  <si>
    <t>elenco a)</t>
  </si>
  <si>
    <t>dimensione impresa</t>
  </si>
  <si>
    <t>qualifica e mansioni</t>
  </si>
  <si>
    <t>micro</t>
  </si>
  <si>
    <t>piccola</t>
  </si>
  <si>
    <t>media</t>
  </si>
  <si>
    <t>grande</t>
  </si>
  <si>
    <t>progetto congiunto</t>
  </si>
  <si>
    <t>di cui Ricerca</t>
  </si>
  <si>
    <t>di cui Sviluppo</t>
  </si>
  <si>
    <t>CONTRIBUTO RICHIESTO</t>
  </si>
  <si>
    <t>nome fase</t>
  </si>
  <si>
    <t>attività(ricerca/sviluppo)</t>
  </si>
  <si>
    <t>totale fasi</t>
  </si>
  <si>
    <t>SPESA TOTALE PROGETTO</t>
  </si>
  <si>
    <t>b) STRUMENTI E ATTREZZATURE</t>
  </si>
  <si>
    <t>elenco b)</t>
  </si>
  <si>
    <t>Acquisto: % ammortamento</t>
  </si>
  <si>
    <t>elenco c)</t>
  </si>
  <si>
    <t>elenco e)</t>
  </si>
  <si>
    <t>a) PERSONALE</t>
  </si>
  <si>
    <t>c) CONSULENZE ENTI DI RICERCA</t>
  </si>
  <si>
    <t>d) CONSULENZE SOGGETTI ESTERNI</t>
  </si>
  <si>
    <t>R</t>
  </si>
  <si>
    <t>utilizzo
 %
 nel progetto</t>
  </si>
  <si>
    <t>RESPONSABILE PROGETTO</t>
  </si>
  <si>
    <t>SI</t>
  </si>
  <si>
    <t>NO</t>
  </si>
  <si>
    <t xml:space="preserve"> Leasing =L
Noleggio=N</t>
  </si>
  <si>
    <t>occupati totali in italia</t>
  </si>
  <si>
    <t>ore totali</t>
  </si>
  <si>
    <t>% prog.</t>
  </si>
  <si>
    <t>durata in mesi</t>
  </si>
  <si>
    <t>durata (mesi)</t>
  </si>
  <si>
    <t>g) realizzazione prototipi</t>
  </si>
  <si>
    <t>h) materiali di consumo</t>
  </si>
  <si>
    <t>i) spese generali  (costi forfettari)</t>
  </si>
  <si>
    <t>h) materiali consumo</t>
  </si>
  <si>
    <t>i) spese generali</t>
  </si>
  <si>
    <t>h) MATERIALI DI CONSUMO</t>
  </si>
  <si>
    <t>elenco h)</t>
  </si>
  <si>
    <t>g) REALIZZAZIONE PROTOTIPI</t>
  </si>
  <si>
    <t>e) prestazioni servizi</t>
  </si>
  <si>
    <t>e) prestazioni e servizi</t>
  </si>
  <si>
    <t>e) PRESTAZIONI E SERVIZI</t>
  </si>
  <si>
    <t>Dettaglio spese progetto</t>
  </si>
  <si>
    <r>
      <rPr>
        <b/>
        <sz val="8"/>
        <color indexed="60"/>
        <rFont val="Verdana"/>
        <family val="2"/>
      </rPr>
      <t>compilare</t>
    </r>
    <r>
      <rPr>
        <sz val="8"/>
        <color indexed="60"/>
        <rFont val="Verdana"/>
        <family val="2"/>
      </rPr>
      <t xml:space="preserve"> le celle a fondo </t>
    </r>
    <r>
      <rPr>
        <b/>
        <sz val="8"/>
        <color indexed="60"/>
        <rFont val="Verdana"/>
        <family val="2"/>
      </rPr>
      <t xml:space="preserve">colorato
</t>
    </r>
    <r>
      <rPr>
        <sz val="8"/>
        <color indexed="60"/>
        <rFont val="Verdana"/>
        <family val="2"/>
      </rPr>
      <t xml:space="preserve">salvare il file con estensione xls o xlsm, </t>
    </r>
    <r>
      <rPr>
        <b/>
        <sz val="8"/>
        <color indexed="60"/>
        <rFont val="Verdana"/>
        <family val="2"/>
      </rPr>
      <t>NON</t>
    </r>
    <r>
      <rPr>
        <sz val="8"/>
        <color indexed="60"/>
        <rFont val="Verdana"/>
        <family val="2"/>
      </rPr>
      <t xml:space="preserve"> estensione xlsx</t>
    </r>
  </si>
  <si>
    <t>QUADRO RIEPILOGATIVO DELLA SPESA</t>
  </si>
  <si>
    <t>titolo del progetto</t>
  </si>
  <si>
    <t>totale spese per attività</t>
  </si>
  <si>
    <t>totale spese progetto</t>
  </si>
  <si>
    <t>vers. 1/2022</t>
  </si>
  <si>
    <t>costo orario</t>
  </si>
  <si>
    <t>F</t>
  </si>
  <si>
    <t>M</t>
  </si>
  <si>
    <t>genere</t>
  </si>
  <si>
    <t>DIPquadro</t>
  </si>
  <si>
    <t>DIPdirigente</t>
  </si>
  <si>
    <t>DIPimp/operaio</t>
  </si>
  <si>
    <t>NDIPamm/socio</t>
  </si>
  <si>
    <t>NDIPtitolare</t>
  </si>
  <si>
    <t>NDIPcollabfam</t>
  </si>
  <si>
    <t>(**) DIPENDENTE (dirigente, quadro, impiegato/operaio) o NON DIPENDENTE (amministratore/socio PMI, titolare, collaboratore familiare)</t>
  </si>
  <si>
    <t>????</t>
  </si>
  <si>
    <t>inserire denominazione, titolo progetto, fasi (nome, tipo e durata di ciascuna fase - min 2 fasi, max 8 fasi) e proseguire la compilazione sulle altre schede di spesa</t>
  </si>
  <si>
    <t>prestazioni</t>
  </si>
  <si>
    <t>certificazione della rendicontazione</t>
  </si>
  <si>
    <t>fasi (importi)</t>
  </si>
  <si>
    <t>Acquisto: gg utilizzo (max 548)</t>
  </si>
  <si>
    <r>
      <t xml:space="preserve">fasi </t>
    </r>
    <r>
      <rPr>
        <b/>
        <sz val="7"/>
        <color indexed="10"/>
        <rFont val="Verdana"/>
        <family val="2"/>
      </rPr>
      <t>[importo da inserire nell'ultima fase del progetto]</t>
    </r>
  </si>
  <si>
    <t>inquadramento**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</si>
</sst>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_ ;\-#,##0.00\ 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&quot;€&quot;\ #,##0.00"/>
    <numFmt numFmtId="178" formatCode="[$-410]dddd\ d\ mmmm\ yyyy"/>
    <numFmt numFmtId="179" formatCode="dd/mm/yy;@"/>
    <numFmt numFmtId="180" formatCode="d/m/yy;@"/>
    <numFmt numFmtId="181" formatCode="[$-F800]dddd\,\ mmmm\ dd\,\ yyyy"/>
    <numFmt numFmtId="182" formatCode="ddd"/>
    <numFmt numFmtId="183" formatCode="#,##0_ ;\-#,##0\ "/>
    <numFmt numFmtId="184" formatCode="[$-410]d\-mmm\-yyyy;@"/>
    <numFmt numFmtId="185" formatCode="d/m/yyyy;@"/>
    <numFmt numFmtId="186" formatCode="#,##0.0_ ;\-#,##0.0\ "/>
    <numFmt numFmtId="187" formatCode="0.0"/>
    <numFmt numFmtId="188" formatCode="0.0_ ;\-0.0\ "/>
    <numFmt numFmtId="189" formatCode="0.00_ ;\-0.00\ "/>
    <numFmt numFmtId="190" formatCode="#,##0.0"/>
    <numFmt numFmtId="191" formatCode="0.0%"/>
    <numFmt numFmtId="192" formatCode="0_ ;\-0\ "/>
    <numFmt numFmtId="193" formatCode="&quot;Attivo&quot;;&quot;Attivo&quot;;&quot;Inattivo&quot;"/>
    <numFmt numFmtId="194" formatCode="h\.mm\.ss"/>
    <numFmt numFmtId="195" formatCode="#,##0.000"/>
    <numFmt numFmtId="196" formatCode="#,##0.0000"/>
    <numFmt numFmtId="197" formatCode="#,##0.00000"/>
    <numFmt numFmtId="198" formatCode="#,##0.000000"/>
    <numFmt numFmtId="199" formatCode="#,##0.0000000"/>
    <numFmt numFmtId="200" formatCode="#,##0.00000000"/>
    <numFmt numFmtId="201" formatCode="_-* #,##0.0_-;\-* #,##0.0_-;_-* &quot;-&quot;??_-;_-@_-"/>
    <numFmt numFmtId="202" formatCode="_-* #,##0_-;\-* #,##0_-;_-* &quot;-&quot;??_-;_-@_-"/>
  </numFmts>
  <fonts count="54">
    <font>
      <sz val="10"/>
      <name val="Arial"/>
      <family val="0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sz val="7"/>
      <name val="Verdana"/>
      <family val="2"/>
    </font>
    <font>
      <sz val="10"/>
      <name val="Verdana"/>
      <family val="2"/>
    </font>
    <font>
      <sz val="8"/>
      <color indexed="10"/>
      <name val="Verdana"/>
      <family val="2"/>
    </font>
    <font>
      <sz val="18"/>
      <name val="Verdana"/>
      <family val="2"/>
    </font>
    <font>
      <sz val="12"/>
      <name val="Verdana"/>
      <family val="2"/>
    </font>
    <font>
      <sz val="16"/>
      <name val="Verdana"/>
      <family val="2"/>
    </font>
    <font>
      <b/>
      <sz val="7"/>
      <name val="Verdana"/>
      <family val="2"/>
    </font>
    <font>
      <sz val="7"/>
      <color indexed="9"/>
      <name val="Verdana"/>
      <family val="2"/>
    </font>
    <font>
      <b/>
      <vertAlign val="superscript"/>
      <sz val="7"/>
      <name val="Verdana"/>
      <family val="2"/>
    </font>
    <font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7"/>
      <color indexed="10"/>
      <name val="Verdana"/>
      <family val="2"/>
    </font>
    <font>
      <sz val="10.5"/>
      <name val="DecimaWE Rg"/>
      <family val="0"/>
    </font>
    <font>
      <b/>
      <sz val="8"/>
      <color indexed="60"/>
      <name val="Verdana"/>
      <family val="2"/>
    </font>
    <font>
      <sz val="8"/>
      <color indexed="60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0"/>
      <color indexed="10"/>
      <name val="Verdana"/>
      <family val="2"/>
    </font>
    <font>
      <sz val="7"/>
      <color indexed="10"/>
      <name val="Verdana"/>
      <family val="2"/>
    </font>
    <font>
      <sz val="7"/>
      <color indexed="8"/>
      <name val="Verdana"/>
      <family val="2"/>
    </font>
    <font>
      <sz val="8"/>
      <color indexed="8"/>
      <name val="Verdana"/>
      <family val="2"/>
    </font>
    <font>
      <b/>
      <sz val="7"/>
      <color indexed="8"/>
      <name val="Verdana"/>
      <family val="2"/>
    </font>
    <font>
      <b/>
      <sz val="7"/>
      <color indexed="48"/>
      <name val="Verdana"/>
      <family val="2"/>
    </font>
    <font>
      <b/>
      <sz val="7"/>
      <color indexed="60"/>
      <name val="Verdana"/>
      <family val="2"/>
    </font>
    <font>
      <sz val="8"/>
      <name val="Segoe UI"/>
      <family val="2"/>
    </font>
    <font>
      <sz val="7"/>
      <color rgb="FFFF0000"/>
      <name val="Verdana"/>
      <family val="2"/>
    </font>
    <font>
      <sz val="7"/>
      <color theme="1"/>
      <name val="Verdana"/>
      <family val="2"/>
    </font>
    <font>
      <sz val="8"/>
      <color theme="1"/>
      <name val="Verdana"/>
      <family val="2"/>
    </font>
    <font>
      <b/>
      <sz val="7"/>
      <color theme="1"/>
      <name val="Verdana"/>
      <family val="2"/>
    </font>
    <font>
      <sz val="8"/>
      <color theme="9" tint="-0.4999699890613556"/>
      <name val="Verdana"/>
      <family val="2"/>
    </font>
    <font>
      <b/>
      <sz val="7"/>
      <color rgb="FF3399FF"/>
      <name val="Verdana"/>
      <family val="2"/>
    </font>
    <font>
      <b/>
      <sz val="7"/>
      <color theme="5" tint="-0.24997000396251678"/>
      <name val="Verdana"/>
      <family val="2"/>
    </font>
    <font>
      <b/>
      <sz val="7"/>
      <color rgb="FFFF0000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medium">
        <color theme="7" tint="0.5999900102615356"/>
      </left>
      <right style="medium">
        <color theme="7" tint="0.5999900102615356"/>
      </right>
      <top style="medium">
        <color theme="7" tint="0.5999900102615356"/>
      </top>
      <bottom style="medium">
        <color theme="7" tint="0.5999900102615356"/>
      </bottom>
    </border>
    <border>
      <left style="medium">
        <color theme="7" tint="0.5999900102615356"/>
      </left>
      <right>
        <color indexed="63"/>
      </right>
      <top style="medium">
        <color theme="7" tint="0.5999900102615356"/>
      </top>
      <bottom style="medium">
        <color theme="7" tint="0.5999900102615356"/>
      </bottom>
    </border>
    <border>
      <left>
        <color indexed="63"/>
      </left>
      <right>
        <color indexed="63"/>
      </right>
      <top style="medium">
        <color theme="7" tint="0.5999900102615356"/>
      </top>
      <bottom style="medium">
        <color theme="7" tint="0.5999900102615356"/>
      </bottom>
    </border>
    <border>
      <left>
        <color indexed="63"/>
      </left>
      <right style="medium">
        <color theme="7" tint="0.5999900102615356"/>
      </right>
      <top style="medium">
        <color theme="7" tint="0.5999900102615356"/>
      </top>
      <bottom style="medium">
        <color theme="7" tint="0.5999900102615356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 tint="-0.14986999332904816"/>
      </left>
      <right style="thin">
        <color theme="0" tint="-0.14986999332904816"/>
      </right>
      <top style="medium">
        <color theme="0" tint="-0.14993000030517578"/>
      </top>
      <bottom style="thin">
        <color theme="0" tint="-0.14986999332904816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theme="0" tint="-0.14993000030517578"/>
      </left>
      <right style="medium">
        <color theme="0" tint="-0.14993000030517578"/>
      </right>
      <top style="medium">
        <color theme="0" tint="-0.14993000030517578"/>
      </top>
      <bottom style="medium">
        <color theme="0" tint="-0.14993000030517578"/>
      </bottom>
    </border>
    <border>
      <left style="thin">
        <color theme="7" tint="0.5999600291252136"/>
      </left>
      <right style="thin">
        <color theme="7" tint="0.5999600291252136"/>
      </right>
      <top style="thin">
        <color theme="7" tint="0.5999600291252136"/>
      </top>
      <bottom style="thin">
        <color theme="7" tint="0.5999600291252136"/>
      </bottom>
    </border>
    <border>
      <left style="medium">
        <color theme="7" tint="0.5999600291252136"/>
      </left>
      <right>
        <color indexed="63"/>
      </right>
      <top style="medium">
        <color theme="7" tint="0.5999600291252136"/>
      </top>
      <bottom style="medium">
        <color theme="7" tint="0.5999600291252136"/>
      </bottom>
    </border>
    <border>
      <left>
        <color indexed="63"/>
      </left>
      <right style="medium">
        <color theme="7" tint="0.5999600291252136"/>
      </right>
      <top style="medium">
        <color theme="7" tint="0.5999600291252136"/>
      </top>
      <bottom style="medium">
        <color theme="7" tint="0.5999600291252136"/>
      </bottom>
    </border>
    <border>
      <left style="medium">
        <color theme="7" tint="0.5999600291252136"/>
      </left>
      <right style="medium">
        <color theme="7" tint="0.5999600291252136"/>
      </right>
      <top style="medium">
        <color theme="7" tint="0.5999600291252136"/>
      </top>
      <bottom style="medium">
        <color theme="7" tint="0.5999600291252136"/>
      </bottom>
    </border>
    <border>
      <left style="medium">
        <color theme="0" tint="-0.24993999302387238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theme="0" tint="-0.14993000030517578"/>
      </left>
      <right>
        <color indexed="63"/>
      </right>
      <top style="medium">
        <color theme="0" tint="-0.14993000030517578"/>
      </top>
      <bottom style="medium">
        <color theme="0" tint="-0.14990000426769257"/>
      </bottom>
    </border>
    <border>
      <left>
        <color indexed="63"/>
      </left>
      <right>
        <color indexed="63"/>
      </right>
      <top style="medium">
        <color theme="0" tint="-0.14993000030517578"/>
      </top>
      <bottom style="medium">
        <color theme="0" tint="-0.14990000426769257"/>
      </bottom>
    </border>
    <border>
      <left>
        <color indexed="63"/>
      </left>
      <right style="medium">
        <color theme="0" tint="-0.14993000030517578"/>
      </right>
      <top style="medium">
        <color theme="0" tint="-0.14993000030517578"/>
      </top>
      <bottom style="medium">
        <color theme="0" tint="-0.14990000426769257"/>
      </bottom>
    </border>
    <border>
      <left style="thin">
        <color theme="0" tint="-0.149869993329048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86999332904816"/>
      </right>
      <top>
        <color indexed="63"/>
      </top>
      <bottom>
        <color indexed="63"/>
      </bottom>
    </border>
    <border>
      <left style="thin">
        <color theme="0" tint="-0.14986999332904816"/>
      </left>
      <right>
        <color indexed="63"/>
      </right>
      <top>
        <color indexed="63"/>
      </top>
      <bottom style="thin">
        <color theme="0" tint="-0.1498699933290481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86999332904816"/>
      </bottom>
    </border>
    <border>
      <left>
        <color indexed="63"/>
      </left>
      <right style="thin">
        <color theme="0" tint="-0.14986999332904816"/>
      </right>
      <top>
        <color indexed="63"/>
      </top>
      <bottom style="thin">
        <color theme="0" tint="-0.14986999332904816"/>
      </bottom>
    </border>
    <border>
      <left>
        <color indexed="63"/>
      </left>
      <right style="medium">
        <color theme="7" tint="0.5999600291252136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theme="0" tint="-0.24993999302387238"/>
      </right>
      <top>
        <color indexed="63"/>
      </top>
      <bottom>
        <color indexed="63"/>
      </bottom>
    </border>
    <border>
      <left style="medium">
        <color theme="7" tint="0.5999600291252136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medium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170" fontId="0" fillId="0" borderId="0" applyFont="0" applyFill="0" applyBorder="0" applyAlignment="0" applyProtection="0"/>
    <xf numFmtId="0" fontId="20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0" fontId="22" fillId="16" borderId="5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6" fillId="0" borderId="0" xfId="0" applyFont="1" applyFill="1" applyAlignment="1">
      <alignment vertical="center"/>
    </xf>
    <xf numFmtId="170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2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10" fillId="0" borderId="0" xfId="0" applyNumberFormat="1" applyFont="1" applyAlignment="1" applyProtection="1">
      <alignment horizontal="right" vertical="top"/>
      <protection/>
    </xf>
    <xf numFmtId="0" fontId="9" fillId="0" borderId="0" xfId="0" applyNumberFormat="1" applyFont="1" applyAlignment="1" applyProtection="1">
      <alignment horizontal="right" vertical="top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71" fontId="2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11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righ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right" vertical="top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Border="1" applyAlignment="1" applyProtection="1">
      <alignment horizontal="right" vertical="center" wrapText="1" indent="1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NumberFormat="1" applyFont="1" applyAlignment="1" applyProtection="1">
      <alignment horizontal="center" vertical="center"/>
      <protection/>
    </xf>
    <xf numFmtId="0" fontId="5" fillId="0" borderId="0" xfId="0" applyNumberFormat="1" applyFont="1" applyAlignment="1" applyProtection="1">
      <alignment horizontal="center"/>
      <protection/>
    </xf>
    <xf numFmtId="0" fontId="12" fillId="0" borderId="0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left" vertical="top"/>
      <protection/>
    </xf>
    <xf numFmtId="0" fontId="5" fillId="0" borderId="0" xfId="0" applyFont="1" applyBorder="1" applyAlignment="1" applyProtection="1">
      <alignment horizontal="left"/>
      <protection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11" fillId="0" borderId="0" xfId="0" applyFont="1" applyBorder="1" applyAlignment="1" applyProtection="1">
      <alignment vertical="center"/>
      <protection/>
    </xf>
    <xf numFmtId="1" fontId="5" fillId="0" borderId="0" xfId="0" applyNumberFormat="1" applyFont="1" applyBorder="1" applyAlignment="1" applyProtection="1">
      <alignment horizont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wrapText="1"/>
    </xf>
    <xf numFmtId="0" fontId="12" fillId="0" borderId="0" xfId="0" applyFont="1" applyFill="1" applyAlignment="1" applyProtection="1">
      <alignment horizontal="center" vertical="top"/>
      <protection/>
    </xf>
    <xf numFmtId="0" fontId="12" fillId="0" borderId="0" xfId="0" applyFont="1" applyFill="1" applyAlignment="1" applyProtection="1">
      <alignment horizontal="center" vertical="top"/>
      <protection locked="0"/>
    </xf>
    <xf numFmtId="0" fontId="12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3" fontId="10" fillId="0" borderId="0" xfId="0" applyNumberFormat="1" applyFont="1" applyAlignment="1" applyProtection="1">
      <alignment horizontal="center" vertical="top"/>
      <protection/>
    </xf>
    <xf numFmtId="3" fontId="9" fillId="0" borderId="0" xfId="0" applyNumberFormat="1" applyFont="1" applyAlignment="1" applyProtection="1">
      <alignment horizontal="center" vertical="top"/>
      <protection/>
    </xf>
    <xf numFmtId="3" fontId="2" fillId="0" borderId="0" xfId="0" applyNumberFormat="1" applyFont="1" applyAlignment="1" applyProtection="1">
      <alignment horizontal="center" vertical="center"/>
      <protection/>
    </xf>
    <xf numFmtId="2" fontId="10" fillId="0" borderId="0" xfId="0" applyNumberFormat="1" applyFont="1" applyAlignment="1" applyProtection="1">
      <alignment horizontal="center" vertical="top"/>
      <protection/>
    </xf>
    <xf numFmtId="2" fontId="9" fillId="0" borderId="0" xfId="0" applyNumberFormat="1" applyFont="1" applyAlignment="1" applyProtection="1">
      <alignment horizontal="center" vertical="top"/>
      <protection/>
    </xf>
    <xf numFmtId="0" fontId="9" fillId="0" borderId="0" xfId="0" applyFont="1" applyAlignment="1">
      <alignment horizontal="right" vertical="top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right" vertical="center" indent="2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79" fontId="5" fillId="4" borderId="0" xfId="0" applyNumberFormat="1" applyFont="1" applyFill="1" applyAlignment="1">
      <alignment horizontal="left" vertical="top"/>
    </xf>
    <xf numFmtId="179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79" fontId="5" fillId="0" borderId="0" xfId="0" applyNumberFormat="1" applyFont="1" applyFill="1" applyAlignment="1">
      <alignment horizontal="left" vertical="top"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9" fillId="0" borderId="0" xfId="0" applyFont="1" applyFill="1" applyAlignment="1">
      <alignment horizontal="right" vertical="top"/>
    </xf>
    <xf numFmtId="0" fontId="5" fillId="0" borderId="10" xfId="0" applyFont="1" applyBorder="1" applyAlignment="1" applyProtection="1">
      <alignment vertical="top" wrapText="1"/>
      <protection/>
    </xf>
    <xf numFmtId="0" fontId="5" fillId="0" borderId="11" xfId="0" applyFont="1" applyBorder="1" applyAlignment="1" applyProtection="1">
      <alignment vertical="top" wrapText="1"/>
      <protection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7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top" textRotation="90"/>
    </xf>
    <xf numFmtId="0" fontId="2" fillId="0" borderId="0" xfId="0" applyFont="1" applyBorder="1" applyAlignment="1">
      <alignment vertical="center"/>
    </xf>
    <xf numFmtId="0" fontId="2" fillId="0" borderId="0" xfId="0" applyFont="1" applyAlignment="1" quotePrefix="1">
      <alignment horizontal="left"/>
    </xf>
    <xf numFmtId="0" fontId="5" fillId="0" borderId="0" xfId="0" applyFont="1" applyAlignment="1" applyProtection="1">
      <alignment horizontal="left" vertical="top"/>
      <protection/>
    </xf>
    <xf numFmtId="0" fontId="14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171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vertical="top" textRotation="90"/>
    </xf>
    <xf numFmtId="0" fontId="9" fillId="0" borderId="0" xfId="0" applyFont="1" applyAlignment="1">
      <alignment/>
    </xf>
    <xf numFmtId="172" fontId="46" fillId="0" borderId="0" xfId="0" applyNumberFormat="1" applyFont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47" fillId="0" borderId="0" xfId="0" applyFont="1" applyFill="1" applyAlignment="1" applyProtection="1">
      <alignment horizontal="center" vertical="center"/>
      <protection/>
    </xf>
    <xf numFmtId="0" fontId="47" fillId="0" borderId="0" xfId="0" applyFont="1" applyAlignment="1" applyProtection="1">
      <alignment vertical="center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 vertical="center"/>
      <protection/>
    </xf>
    <xf numFmtId="0" fontId="47" fillId="0" borderId="0" xfId="0" applyFont="1" applyFill="1" applyBorder="1" applyAlignment="1" applyProtection="1">
      <alignment horizontal="left" vertical="center" wrapText="1"/>
      <protection/>
    </xf>
    <xf numFmtId="2" fontId="47" fillId="0" borderId="0" xfId="0" applyNumberFormat="1" applyFont="1" applyFill="1" applyBorder="1" applyAlignment="1" applyProtection="1">
      <alignment horizontal="center" vertical="center"/>
      <protection/>
    </xf>
    <xf numFmtId="3" fontId="47" fillId="0" borderId="0" xfId="0" applyNumberFormat="1" applyFont="1" applyFill="1" applyBorder="1" applyAlignment="1" applyProtection="1">
      <alignment horizontal="center" vertical="center"/>
      <protection/>
    </xf>
    <xf numFmtId="171" fontId="47" fillId="0" borderId="0" xfId="0" applyNumberFormat="1" applyFont="1" applyFill="1" applyBorder="1" applyAlignment="1" applyProtection="1">
      <alignment horizontal="right" vertical="center" indent="1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179" fontId="48" fillId="0" borderId="0" xfId="0" applyNumberFormat="1" applyFont="1" applyBorder="1" applyAlignment="1" applyProtection="1">
      <alignment horizontal="right" vertical="center"/>
      <protection/>
    </xf>
    <xf numFmtId="179" fontId="47" fillId="0" borderId="0" xfId="0" applyNumberFormat="1" applyFont="1" applyBorder="1" applyAlignment="1" applyProtection="1">
      <alignment horizontal="left" vertical="center"/>
      <protection/>
    </xf>
    <xf numFmtId="0" fontId="47" fillId="0" borderId="0" xfId="0" applyFont="1" applyBorder="1" applyAlignment="1" applyProtection="1">
      <alignment vertical="center" wrapText="1"/>
      <protection/>
    </xf>
    <xf numFmtId="171" fontId="47" fillId="0" borderId="0" xfId="0" applyNumberFormat="1" applyFont="1" applyAlignment="1" applyProtection="1">
      <alignment horizontal="right" vertical="center"/>
      <protection/>
    </xf>
    <xf numFmtId="171" fontId="47" fillId="0" borderId="0" xfId="0" applyNumberFormat="1" applyFont="1" applyAlignment="1" applyProtection="1">
      <alignment horizontal="center" vertical="center"/>
      <protection/>
    </xf>
    <xf numFmtId="10" fontId="47" fillId="0" borderId="0" xfId="0" applyNumberFormat="1" applyFont="1" applyFill="1" applyBorder="1" applyAlignment="1" applyProtection="1">
      <alignment horizontal="center" vertical="center"/>
      <protection/>
    </xf>
    <xf numFmtId="2" fontId="47" fillId="0" borderId="0" xfId="0" applyNumberFormat="1" applyFont="1" applyAlignment="1" applyProtection="1">
      <alignment horizontal="center" vertical="center"/>
      <protection/>
    </xf>
    <xf numFmtId="3" fontId="47" fillId="0" borderId="0" xfId="0" applyNumberFormat="1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vertical="center"/>
      <protection/>
    </xf>
    <xf numFmtId="0" fontId="47" fillId="0" borderId="0" xfId="0" applyFont="1" applyBorder="1" applyAlignment="1" applyProtection="1">
      <alignment horizontal="left" vertical="center"/>
      <protection/>
    </xf>
    <xf numFmtId="0" fontId="47" fillId="0" borderId="0" xfId="0" applyFont="1" applyBorder="1" applyAlignment="1" applyProtection="1">
      <alignment horizontal="left" vertical="center" wrapText="1"/>
      <protection/>
    </xf>
    <xf numFmtId="0" fontId="47" fillId="0" borderId="0" xfId="0" applyFont="1" applyBorder="1" applyAlignment="1" applyProtection="1">
      <alignment vertical="center"/>
      <protection/>
    </xf>
    <xf numFmtId="0" fontId="47" fillId="0" borderId="0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Alignment="1" applyProtection="1">
      <alignment horizontal="left" vertical="center"/>
      <protection/>
    </xf>
    <xf numFmtId="0" fontId="47" fillId="0" borderId="0" xfId="0" applyFont="1" applyFill="1" applyAlignment="1" applyProtection="1">
      <alignment vertical="center"/>
      <protection/>
    </xf>
    <xf numFmtId="0" fontId="47" fillId="0" borderId="0" xfId="0" applyFont="1" applyFill="1" applyBorder="1" applyAlignment="1" applyProtection="1">
      <alignment horizontal="left" vertical="center"/>
      <protection/>
    </xf>
    <xf numFmtId="172" fontId="47" fillId="0" borderId="0" xfId="0" applyNumberFormat="1" applyFont="1" applyFill="1" applyBorder="1" applyAlignment="1" applyProtection="1">
      <alignment horizontal="right" vertical="center" indent="1"/>
      <protection/>
    </xf>
    <xf numFmtId="10" fontId="47" fillId="0" borderId="0" xfId="0" applyNumberFormat="1" applyFont="1" applyFill="1" applyBorder="1" applyAlignment="1" applyProtection="1">
      <alignment horizontal="center" vertical="top"/>
      <protection/>
    </xf>
    <xf numFmtId="0" fontId="47" fillId="0" borderId="0" xfId="0" applyFont="1" applyAlignment="1" applyProtection="1">
      <alignment horizontal="center" vertical="center"/>
      <protection/>
    </xf>
    <xf numFmtId="0" fontId="49" fillId="0" borderId="0" xfId="0" applyNumberFormat="1" applyFont="1" applyBorder="1" applyAlignment="1" applyProtection="1">
      <alignment horizontal="center"/>
      <protection/>
    </xf>
    <xf numFmtId="3" fontId="49" fillId="0" borderId="0" xfId="0" applyNumberFormat="1" applyFont="1" applyAlignment="1" applyProtection="1">
      <alignment horizontal="center" vertical="center"/>
      <protection/>
    </xf>
    <xf numFmtId="185" fontId="47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Alignment="1">
      <alignment horizontal="left" wrapText="1"/>
    </xf>
    <xf numFmtId="0" fontId="4" fillId="0" borderId="0" xfId="0" applyFont="1" applyAlignment="1" applyProtection="1">
      <alignment vertical="center" wrapText="1"/>
      <protection/>
    </xf>
    <xf numFmtId="0" fontId="4" fillId="0" borderId="12" xfId="0" applyFont="1" applyBorder="1" applyAlignment="1" applyProtection="1">
      <alignment vertical="center" wrapText="1"/>
      <protection/>
    </xf>
    <xf numFmtId="9" fontId="33" fillId="24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 applyProtection="1">
      <alignment vertical="center"/>
      <protection/>
    </xf>
    <xf numFmtId="14" fontId="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17" fontId="5" fillId="0" borderId="0" xfId="0" applyNumberFormat="1" applyFont="1" applyAlignment="1">
      <alignment vertical="top" textRotation="90"/>
    </xf>
    <xf numFmtId="0" fontId="5" fillId="0" borderId="0" xfId="0" applyFont="1" applyAlignment="1">
      <alignment horizontal="right" vertical="center"/>
    </xf>
    <xf numFmtId="0" fontId="5" fillId="0" borderId="0" xfId="0" applyFont="1" applyFill="1" applyAlignment="1" applyProtection="1">
      <alignment horizontal="center" vertical="top"/>
      <protection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2" fontId="2" fillId="0" borderId="0" xfId="0" applyNumberFormat="1" applyFont="1" applyAlignment="1" applyProtection="1">
      <alignment horizontal="center" vertical="top"/>
      <protection/>
    </xf>
    <xf numFmtId="3" fontId="2" fillId="0" borderId="0" xfId="0" applyNumberFormat="1" applyFont="1" applyAlignment="1" applyProtection="1">
      <alignment horizontal="center" vertical="top"/>
      <protection/>
    </xf>
    <xf numFmtId="171" fontId="2" fillId="0" borderId="0" xfId="0" applyNumberFormat="1" applyFont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vertical="top" wrapText="1"/>
      <protection locked="0"/>
    </xf>
    <xf numFmtId="0" fontId="46" fillId="0" borderId="0" xfId="0" applyFont="1" applyBorder="1" applyAlignment="1" applyProtection="1">
      <alignment horizontal="right"/>
      <protection/>
    </xf>
    <xf numFmtId="4" fontId="3" fillId="0" borderId="13" xfId="0" applyNumberFormat="1" applyFont="1" applyFill="1" applyBorder="1" applyAlignment="1" applyProtection="1" quotePrefix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left" vertical="center"/>
      <protection hidden="1"/>
    </xf>
    <xf numFmtId="0" fontId="2" fillId="0" borderId="15" xfId="0" applyFont="1" applyFill="1" applyBorder="1" applyAlignment="1" applyProtection="1">
      <alignment horizontal="left" vertical="center"/>
      <protection hidden="1"/>
    </xf>
    <xf numFmtId="0" fontId="2" fillId="0" borderId="16" xfId="0" applyFont="1" applyFill="1" applyBorder="1" applyAlignment="1" applyProtection="1">
      <alignment horizontal="left" vertical="center"/>
      <protection hidden="1"/>
    </xf>
    <xf numFmtId="4" fontId="2" fillId="0" borderId="13" xfId="0" applyNumberFormat="1" applyFont="1" applyFill="1" applyBorder="1" applyAlignment="1" applyProtection="1" quotePrefix="1">
      <alignment horizontal="right" vertical="center"/>
      <protection hidden="1"/>
    </xf>
    <xf numFmtId="171" fontId="2" fillId="25" borderId="4" xfId="0" applyNumberFormat="1" applyFont="1" applyFill="1" applyBorder="1" applyAlignment="1" applyProtection="1">
      <alignment vertical="center"/>
      <protection hidden="1"/>
    </xf>
    <xf numFmtId="0" fontId="3" fillId="25" borderId="17" xfId="0" applyFont="1" applyFill="1" applyBorder="1" applyAlignment="1" applyProtection="1">
      <alignment horizontal="center" vertical="center"/>
      <protection hidden="1"/>
    </xf>
    <xf numFmtId="0" fontId="2" fillId="25" borderId="18" xfId="0" applyFont="1" applyFill="1" applyBorder="1" applyAlignment="1" applyProtection="1">
      <alignment horizontal="center" vertical="center"/>
      <protection hidden="1"/>
    </xf>
    <xf numFmtId="0" fontId="2" fillId="26" borderId="4" xfId="0" applyFont="1" applyFill="1" applyBorder="1" applyAlignment="1" applyProtection="1">
      <alignment horizontal="right" vertical="center" wrapText="1"/>
      <protection locked="0"/>
    </xf>
    <xf numFmtId="0" fontId="2" fillId="26" borderId="4" xfId="0" applyFont="1" applyFill="1" applyBorder="1" applyAlignment="1" applyProtection="1">
      <alignment horizontal="right" vertical="center"/>
      <protection locked="0"/>
    </xf>
    <xf numFmtId="0" fontId="2" fillId="26" borderId="19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3" fillId="26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vertical="center"/>
      <protection/>
    </xf>
    <xf numFmtId="171" fontId="2" fillId="0" borderId="4" xfId="0" applyNumberFormat="1" applyFont="1" applyFill="1" applyBorder="1" applyAlignment="1" applyProtection="1">
      <alignment vertical="center"/>
      <protection hidden="1"/>
    </xf>
    <xf numFmtId="0" fontId="47" fillId="26" borderId="4" xfId="0" applyFont="1" applyFill="1" applyBorder="1" applyAlignment="1" applyProtection="1">
      <alignment vertical="center" wrapText="1"/>
      <protection locked="0"/>
    </xf>
    <xf numFmtId="0" fontId="47" fillId="26" borderId="4" xfId="0" applyFont="1" applyFill="1" applyBorder="1" applyAlignment="1" applyProtection="1">
      <alignment horizontal="left" vertical="center" wrapText="1"/>
      <protection locked="0"/>
    </xf>
    <xf numFmtId="3" fontId="47" fillId="26" borderId="4" xfId="0" applyNumberFormat="1" applyFont="1" applyFill="1" applyBorder="1" applyAlignment="1" applyProtection="1">
      <alignment horizontal="center" vertical="center"/>
      <protection locked="0"/>
    </xf>
    <xf numFmtId="171" fontId="47" fillId="0" borderId="17" xfId="0" applyNumberFormat="1" applyFont="1" applyFill="1" applyBorder="1" applyAlignment="1" applyProtection="1">
      <alignment horizontal="right" vertical="center" indent="1"/>
      <protection/>
    </xf>
    <xf numFmtId="171" fontId="47" fillId="0" borderId="4" xfId="0" applyNumberFormat="1" applyFont="1" applyFill="1" applyBorder="1" applyAlignment="1" applyProtection="1">
      <alignment horizontal="right" vertical="center" indent="1"/>
      <protection/>
    </xf>
    <xf numFmtId="3" fontId="47" fillId="0" borderId="0" xfId="0" applyNumberFormat="1" applyFont="1" applyFill="1" applyAlignment="1" applyProtection="1">
      <alignment horizontal="center" vertical="center"/>
      <protection/>
    </xf>
    <xf numFmtId="3" fontId="5" fillId="26" borderId="20" xfId="0" applyNumberFormat="1" applyFont="1" applyFill="1" applyBorder="1" applyAlignment="1" applyProtection="1">
      <alignment horizontal="center" vertical="center"/>
      <protection locked="0"/>
    </xf>
    <xf numFmtId="3" fontId="11" fillId="0" borderId="21" xfId="0" applyNumberFormat="1" applyFont="1" applyFill="1" applyBorder="1" applyAlignment="1" applyProtection="1">
      <alignment horizontal="right" vertical="center"/>
      <protection/>
    </xf>
    <xf numFmtId="10" fontId="47" fillId="0" borderId="22" xfId="49" applyNumberFormat="1" applyFont="1" applyFill="1" applyBorder="1" applyAlignment="1" applyProtection="1">
      <alignment horizontal="center" vertical="center"/>
      <protection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51" fillId="0" borderId="23" xfId="0" applyFont="1" applyFill="1" applyBorder="1" applyAlignment="1" applyProtection="1">
      <alignment horizontal="center" vertical="center" wrapText="1"/>
      <protection/>
    </xf>
    <xf numFmtId="0" fontId="52" fillId="0" borderId="23" xfId="0" applyFont="1" applyFill="1" applyBorder="1" applyAlignment="1" applyProtection="1">
      <alignment horizontal="center" vertical="center" wrapText="1"/>
      <protection/>
    </xf>
    <xf numFmtId="0" fontId="47" fillId="26" borderId="24" xfId="0" applyFont="1" applyFill="1" applyBorder="1" applyAlignment="1" applyProtection="1">
      <alignment vertical="center" wrapText="1"/>
      <protection locked="0"/>
    </xf>
    <xf numFmtId="0" fontId="47" fillId="26" borderId="24" xfId="0" applyFont="1" applyFill="1" applyBorder="1" applyAlignment="1" applyProtection="1">
      <alignment horizontal="center" vertical="center" wrapText="1"/>
      <protection locked="0"/>
    </xf>
    <xf numFmtId="0" fontId="47" fillId="26" borderId="24" xfId="0" applyFont="1" applyFill="1" applyBorder="1" applyAlignment="1" applyProtection="1">
      <alignment horizontal="left" vertical="center" wrapText="1"/>
      <protection locked="0"/>
    </xf>
    <xf numFmtId="3" fontId="47" fillId="0" borderId="24" xfId="0" applyNumberFormat="1" applyFont="1" applyFill="1" applyBorder="1" applyAlignment="1" applyProtection="1">
      <alignment horizontal="center" vertical="center"/>
      <protection/>
    </xf>
    <xf numFmtId="171" fontId="47" fillId="0" borderId="25" xfId="0" applyNumberFormat="1" applyFont="1" applyFill="1" applyBorder="1" applyAlignment="1" applyProtection="1">
      <alignment horizontal="right" vertical="center" indent="1"/>
      <protection/>
    </xf>
    <xf numFmtId="3" fontId="47" fillId="26" borderId="24" xfId="0" applyNumberFormat="1" applyFont="1" applyFill="1" applyBorder="1" applyAlignment="1" applyProtection="1">
      <alignment horizontal="center" vertical="center"/>
      <protection locked="0"/>
    </xf>
    <xf numFmtId="3" fontId="11" fillId="0" borderId="23" xfId="0" applyNumberFormat="1" applyFont="1" applyFill="1" applyBorder="1" applyAlignment="1" applyProtection="1">
      <alignment horizontal="center" vertical="center"/>
      <protection/>
    </xf>
    <xf numFmtId="171" fontId="11" fillId="0" borderId="23" xfId="0" applyNumberFormat="1" applyFont="1" applyFill="1" applyBorder="1" applyAlignment="1" applyProtection="1">
      <alignment horizontal="center" vertical="center"/>
      <protection/>
    </xf>
    <xf numFmtId="171" fontId="47" fillId="0" borderId="25" xfId="0" applyNumberFormat="1" applyFont="1" applyFill="1" applyBorder="1" applyAlignment="1" applyProtection="1">
      <alignment horizontal="right" vertical="center"/>
      <protection/>
    </xf>
    <xf numFmtId="0" fontId="11" fillId="0" borderId="26" xfId="0" applyFont="1" applyFill="1" applyBorder="1" applyAlignment="1" applyProtection="1">
      <alignment vertical="center"/>
      <protection/>
    </xf>
    <xf numFmtId="0" fontId="11" fillId="0" borderId="27" xfId="0" applyFont="1" applyFill="1" applyBorder="1" applyAlignment="1" applyProtection="1">
      <alignment vertical="center"/>
      <protection/>
    </xf>
    <xf numFmtId="0" fontId="5" fillId="0" borderId="27" xfId="0" applyFont="1" applyFill="1" applyBorder="1" applyAlignment="1" applyProtection="1" quotePrefix="1">
      <alignment horizontal="left" vertical="top"/>
      <protection/>
    </xf>
    <xf numFmtId="0" fontId="11" fillId="0" borderId="28" xfId="0" applyFont="1" applyFill="1" applyBorder="1" applyAlignment="1" applyProtection="1">
      <alignment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4" fontId="47" fillId="0" borderId="10" xfId="0" applyNumberFormat="1" applyFont="1" applyFill="1" applyBorder="1" applyAlignment="1" applyProtection="1">
      <alignment horizontal="right" vertical="center"/>
      <protection locked="0"/>
    </xf>
    <xf numFmtId="4" fontId="47" fillId="0" borderId="10" xfId="0" applyNumberFormat="1" applyFont="1" applyBorder="1" applyAlignment="1" applyProtection="1">
      <alignment horizontal="right" vertical="center"/>
      <protection locked="0"/>
    </xf>
    <xf numFmtId="3" fontId="47" fillId="0" borderId="23" xfId="0" applyNumberFormat="1" applyFont="1" applyFill="1" applyBorder="1" applyAlignment="1" applyProtection="1">
      <alignment horizontal="center" vertical="center"/>
      <protection/>
    </xf>
    <xf numFmtId="172" fontId="47" fillId="0" borderId="23" xfId="0" applyNumberFormat="1" applyFont="1" applyFill="1" applyBorder="1" applyAlignment="1" applyProtection="1">
      <alignment horizontal="right" vertical="center" indent="1"/>
      <protection/>
    </xf>
    <xf numFmtId="179" fontId="47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27" xfId="0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 horizontal="left" vertical="top"/>
    </xf>
    <xf numFmtId="0" fontId="5" fillId="24" borderId="0" xfId="0" applyNumberFormat="1" applyFont="1" applyFill="1" applyAlignment="1">
      <alignment horizontal="left" vertical="top"/>
    </xf>
    <xf numFmtId="2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Alignment="1">
      <alignment vertical="center"/>
    </xf>
    <xf numFmtId="0" fontId="47" fillId="26" borderId="24" xfId="0" applyFont="1" applyFill="1" applyBorder="1" applyAlignment="1" applyProtection="1">
      <alignment horizontal="left" vertical="center"/>
      <protection locked="0"/>
    </xf>
    <xf numFmtId="0" fontId="5" fillId="24" borderId="0" xfId="0" applyNumberFormat="1" applyFont="1" applyFill="1" applyAlignment="1">
      <alignment horizontal="center" vertical="top"/>
    </xf>
    <xf numFmtId="169" fontId="47" fillId="0" borderId="24" xfId="0" applyNumberFormat="1" applyFont="1" applyFill="1" applyBorder="1" applyAlignment="1" applyProtection="1">
      <alignment vertical="center"/>
      <protection hidden="1"/>
    </xf>
    <xf numFmtId="0" fontId="5" fillId="26" borderId="24" xfId="0" applyFont="1" applyFill="1" applyBorder="1" applyAlignment="1" applyProtection="1">
      <alignment horizontal="left" vertical="center" wrapText="1"/>
      <protection locked="0"/>
    </xf>
    <xf numFmtId="171" fontId="5" fillId="26" borderId="24" xfId="0" applyNumberFormat="1" applyFont="1" applyFill="1" applyBorder="1" applyAlignment="1" applyProtection="1">
      <alignment horizontal="right" vertical="center" wrapText="1"/>
      <protection locked="0"/>
    </xf>
    <xf numFmtId="0" fontId="5" fillId="26" borderId="24" xfId="0" applyNumberFormat="1" applyFont="1" applyFill="1" applyBorder="1" applyAlignment="1" applyProtection="1">
      <alignment horizontal="center" vertical="center" wrapText="1"/>
      <protection locked="0"/>
    </xf>
    <xf numFmtId="1" fontId="5" fillId="26" borderId="24" xfId="0" applyNumberFormat="1" applyFont="1" applyFill="1" applyBorder="1" applyAlignment="1" applyProtection="1">
      <alignment horizontal="center" vertical="center" wrapText="1"/>
      <protection locked="0"/>
    </xf>
    <xf numFmtId="9" fontId="5" fillId="26" borderId="24" xfId="49" applyFont="1" applyFill="1" applyBorder="1" applyAlignment="1" applyProtection="1">
      <alignment horizontal="center" vertical="center"/>
      <protection locked="0"/>
    </xf>
    <xf numFmtId="0" fontId="5" fillId="26" borderId="4" xfId="0" applyFont="1" applyFill="1" applyBorder="1" applyAlignment="1" applyProtection="1">
      <alignment horizontal="left" vertical="center" wrapText="1"/>
      <protection locked="0"/>
    </xf>
    <xf numFmtId="171" fontId="5" fillId="26" borderId="4" xfId="0" applyNumberFormat="1" applyFont="1" applyFill="1" applyBorder="1" applyAlignment="1" applyProtection="1">
      <alignment horizontal="right" vertical="center" wrapText="1"/>
      <protection locked="0"/>
    </xf>
    <xf numFmtId="0" fontId="5" fillId="26" borderId="4" xfId="0" applyNumberFormat="1" applyFont="1" applyFill="1" applyBorder="1" applyAlignment="1" applyProtection="1">
      <alignment horizontal="center" vertical="center"/>
      <protection locked="0"/>
    </xf>
    <xf numFmtId="1" fontId="5" fillId="26" borderId="4" xfId="0" applyNumberFormat="1" applyFont="1" applyFill="1" applyBorder="1" applyAlignment="1" applyProtection="1">
      <alignment horizontal="center" vertical="center" wrapText="1"/>
      <protection locked="0"/>
    </xf>
    <xf numFmtId="9" fontId="5" fillId="26" borderId="4" xfId="49" applyFont="1" applyFill="1" applyBorder="1" applyAlignment="1" applyProtection="1">
      <alignment horizontal="center" vertical="center"/>
      <protection locked="0"/>
    </xf>
    <xf numFmtId="172" fontId="5" fillId="26" borderId="24" xfId="0" applyNumberFormat="1" applyFont="1" applyFill="1" applyBorder="1" applyAlignment="1" applyProtection="1">
      <alignment horizontal="right" vertical="center"/>
      <protection locked="0"/>
    </xf>
    <xf numFmtId="172" fontId="5" fillId="26" borderId="4" xfId="0" applyNumberFormat="1" applyFont="1" applyFill="1" applyBorder="1" applyAlignment="1" applyProtection="1">
      <alignment horizontal="right" vertical="center"/>
      <protection locked="0"/>
    </xf>
    <xf numFmtId="171" fontId="5" fillId="0" borderId="25" xfId="0" applyNumberFormat="1" applyFont="1" applyFill="1" applyBorder="1" applyAlignment="1" applyProtection="1">
      <alignment vertical="center"/>
      <protection/>
    </xf>
    <xf numFmtId="171" fontId="5" fillId="0" borderId="17" xfId="0" applyNumberFormat="1" applyFont="1" applyFill="1" applyBorder="1" applyAlignment="1" applyProtection="1">
      <alignment vertical="center"/>
      <protection/>
    </xf>
    <xf numFmtId="172" fontId="5" fillId="0" borderId="17" xfId="0" applyNumberFormat="1" applyFont="1" applyFill="1" applyBorder="1" applyAlignment="1" applyProtection="1">
      <alignment vertical="center"/>
      <protection/>
    </xf>
    <xf numFmtId="172" fontId="5" fillId="0" borderId="4" xfId="0" applyNumberFormat="1" applyFont="1" applyFill="1" applyBorder="1" applyAlignment="1" applyProtection="1">
      <alignment vertical="center"/>
      <protection/>
    </xf>
    <xf numFmtId="4" fontId="5" fillId="26" borderId="24" xfId="0" applyNumberFormat="1" applyFont="1" applyFill="1" applyBorder="1" applyAlignment="1" applyProtection="1">
      <alignment horizontal="right" vertical="center"/>
      <protection locked="0"/>
    </xf>
    <xf numFmtId="4" fontId="5" fillId="26" borderId="4" xfId="0" applyNumberFormat="1" applyFont="1" applyFill="1" applyBorder="1" applyAlignment="1" applyProtection="1">
      <alignment horizontal="right" vertical="center"/>
      <protection locked="0"/>
    </xf>
    <xf numFmtId="9" fontId="5" fillId="26" borderId="24" xfId="49" applyFont="1" applyFill="1" applyBorder="1" applyAlignment="1" applyProtection="1">
      <alignment horizontal="center" vertical="center" wrapText="1"/>
      <protection locked="0"/>
    </xf>
    <xf numFmtId="9" fontId="5" fillId="26" borderId="4" xfId="49" applyFont="1" applyFill="1" applyBorder="1" applyAlignment="1" applyProtection="1">
      <alignment horizontal="center" vertical="center" wrapText="1"/>
      <protection locked="0"/>
    </xf>
    <xf numFmtId="171" fontId="5" fillId="26" borderId="24" xfId="44" applyFont="1" applyFill="1" applyBorder="1" applyAlignment="1" applyProtection="1">
      <alignment horizontal="right" vertical="center"/>
      <protection locked="0"/>
    </xf>
    <xf numFmtId="171" fontId="5" fillId="26" borderId="4" xfId="44" applyFont="1" applyFill="1" applyBorder="1" applyAlignment="1" applyProtection="1">
      <alignment horizontal="right" vertical="center"/>
      <protection locked="0"/>
    </xf>
    <xf numFmtId="4" fontId="5" fillId="0" borderId="4" xfId="0" applyNumberFormat="1" applyFont="1" applyFill="1" applyBorder="1" applyAlignment="1" applyProtection="1">
      <alignment horizontal="right" vertical="center" wrapText="1"/>
      <protection/>
    </xf>
    <xf numFmtId="171" fontId="5" fillId="0" borderId="24" xfId="0" applyNumberFormat="1" applyFont="1" applyFill="1" applyBorder="1" applyAlignment="1" applyProtection="1">
      <alignment vertical="center"/>
      <protection/>
    </xf>
    <xf numFmtId="171" fontId="5" fillId="0" borderId="4" xfId="0" applyNumberFormat="1" applyFont="1" applyFill="1" applyBorder="1" applyAlignment="1" applyProtection="1">
      <alignment vertical="center"/>
      <protection/>
    </xf>
    <xf numFmtId="0" fontId="36" fillId="0" borderId="29" xfId="0" applyFont="1" applyFill="1" applyBorder="1" applyAlignment="1" applyProtection="1">
      <alignment horizontal="lef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 wrapText="1"/>
      <protection/>
    </xf>
    <xf numFmtId="171" fontId="2" fillId="0" borderId="4" xfId="0" applyNumberFormat="1" applyFont="1" applyFill="1" applyBorder="1" applyAlignment="1" applyProtection="1">
      <alignment vertical="center"/>
      <protection/>
    </xf>
    <xf numFmtId="0" fontId="2" fillId="0" borderId="30" xfId="0" applyFont="1" applyFill="1" applyBorder="1" applyAlignment="1" applyProtection="1">
      <alignment vertical="center"/>
      <protection/>
    </xf>
    <xf numFmtId="171" fontId="2" fillId="0" borderId="30" xfId="0" applyNumberFormat="1" applyFont="1" applyFill="1" applyBorder="1" applyAlignment="1" applyProtection="1">
      <alignment vertical="center"/>
      <protection hidden="1"/>
    </xf>
    <xf numFmtId="171" fontId="2" fillId="0" borderId="30" xfId="0" applyNumberFormat="1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 applyProtection="1">
      <alignment horizontal="left"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171" fontId="2" fillId="0" borderId="33" xfId="0" applyNumberFormat="1" applyFont="1" applyFill="1" applyBorder="1" applyAlignment="1" applyProtection="1">
      <alignment vertical="center"/>
      <protection hidden="1"/>
    </xf>
    <xf numFmtId="3" fontId="11" fillId="0" borderId="0" xfId="0" applyNumberFormat="1" applyFont="1" applyFill="1" applyBorder="1" applyAlignment="1" applyProtection="1">
      <alignment horizontal="right" vertical="center"/>
      <protection/>
    </xf>
    <xf numFmtId="3" fontId="47" fillId="0" borderId="0" xfId="0" applyNumberFormat="1" applyFont="1" applyFill="1" applyBorder="1" applyAlignment="1" applyProtection="1">
      <alignment horizontal="center" vertical="center"/>
      <protection hidden="1"/>
    </xf>
    <xf numFmtId="10" fontId="47" fillId="0" borderId="0" xfId="49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Fill="1" applyBorder="1" applyAlignment="1" applyProtection="1">
      <alignment horizontal="center" vertical="center"/>
      <protection locked="0"/>
    </xf>
    <xf numFmtId="172" fontId="47" fillId="0" borderId="23" xfId="0" applyNumberFormat="1" applyFont="1" applyFill="1" applyBorder="1" applyAlignment="1" applyProtection="1">
      <alignment vertical="center"/>
      <protection/>
    </xf>
    <xf numFmtId="171" fontId="47" fillId="0" borderId="24" xfId="44" applyFont="1" applyFill="1" applyBorder="1" applyAlignment="1" applyProtection="1">
      <alignment horizontal="center" vertical="center"/>
      <protection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 vertical="center"/>
    </xf>
    <xf numFmtId="4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vertical="center"/>
      <protection/>
    </xf>
    <xf numFmtId="2" fontId="6" fillId="0" borderId="0" xfId="0" applyNumberFormat="1" applyFont="1" applyAlignment="1" applyProtection="1">
      <alignment horizontal="center" vertical="top"/>
      <protection/>
    </xf>
    <xf numFmtId="3" fontId="6" fillId="0" borderId="0" xfId="0" applyNumberFormat="1" applyFont="1" applyAlignment="1" applyProtection="1">
      <alignment horizontal="center" vertical="top"/>
      <protection/>
    </xf>
    <xf numFmtId="0" fontId="6" fillId="0" borderId="0" xfId="0" applyNumberFormat="1" applyFont="1" applyAlignment="1" applyProtection="1">
      <alignment horizontal="right" vertical="top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NumberFormat="1" applyFont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38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center" vertical="center"/>
    </xf>
    <xf numFmtId="0" fontId="5" fillId="0" borderId="34" xfId="0" applyFont="1" applyFill="1" applyBorder="1" applyAlignment="1" applyProtection="1">
      <alignment vertical="top"/>
      <protection/>
    </xf>
    <xf numFmtId="3" fontId="5" fillId="0" borderId="33" xfId="0" applyNumberFormat="1" applyFont="1" applyFill="1" applyBorder="1" applyAlignment="1" applyProtection="1">
      <alignment horizontal="right" vertical="center"/>
      <protection/>
    </xf>
    <xf numFmtId="0" fontId="5" fillId="0" borderId="35" xfId="0" applyFont="1" applyFill="1" applyBorder="1" applyAlignment="1" applyProtection="1">
      <alignment horizontal="right" vertical="center"/>
      <protection/>
    </xf>
    <xf numFmtId="4" fontId="2" fillId="0" borderId="14" xfId="0" applyNumberFormat="1" applyFont="1" applyFill="1" applyBorder="1" applyAlignment="1" applyProtection="1" quotePrefix="1">
      <alignment horizontal="right" vertical="center"/>
      <protection hidden="1"/>
    </xf>
    <xf numFmtId="4" fontId="2" fillId="0" borderId="16" xfId="0" applyNumberFormat="1" applyFont="1" applyFill="1" applyBorder="1" applyAlignment="1" applyProtection="1" quotePrefix="1">
      <alignment horizontal="right" vertical="center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horizontal="center" vertical="center"/>
      <protection hidden="1"/>
    </xf>
    <xf numFmtId="0" fontId="3" fillId="0" borderId="16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left" vertical="center"/>
      <protection hidden="1"/>
    </xf>
    <xf numFmtId="0" fontId="2" fillId="0" borderId="15" xfId="0" applyFont="1" applyFill="1" applyBorder="1" applyAlignment="1" applyProtection="1">
      <alignment horizontal="left" vertical="center"/>
      <protection hidden="1"/>
    </xf>
    <xf numFmtId="0" fontId="2" fillId="0" borderId="16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50" fillId="0" borderId="0" xfId="0" applyFont="1" applyAlignment="1" applyProtection="1">
      <alignment horizontal="left" vertical="top" wrapText="1"/>
      <protection hidden="1"/>
    </xf>
    <xf numFmtId="0" fontId="2" fillId="0" borderId="14" xfId="0" applyFont="1" applyFill="1" applyBorder="1" applyAlignment="1" applyProtection="1" quotePrefix="1">
      <alignment horizontal="left" wrapText="1"/>
      <protection/>
    </xf>
    <xf numFmtId="0" fontId="2" fillId="0" borderId="15" xfId="0" applyFont="1" applyFill="1" applyBorder="1" applyAlignment="1" applyProtection="1">
      <alignment horizontal="left" wrapText="1"/>
      <protection/>
    </xf>
    <xf numFmtId="0" fontId="2" fillId="0" borderId="16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 quotePrefix="1">
      <alignment horizontal="lef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25" borderId="4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left" vertical="center"/>
    </xf>
    <xf numFmtId="0" fontId="36" fillId="0" borderId="36" xfId="0" applyFont="1" applyFill="1" applyBorder="1" applyAlignment="1" applyProtection="1">
      <alignment horizontal="left" vertical="center"/>
      <protection hidden="1"/>
    </xf>
    <xf numFmtId="0" fontId="36" fillId="0" borderId="37" xfId="0" applyFont="1" applyFill="1" applyBorder="1" applyAlignment="1" applyProtection="1">
      <alignment horizontal="left" vertical="center"/>
      <protection hidden="1"/>
    </xf>
    <xf numFmtId="0" fontId="36" fillId="0" borderId="38" xfId="0" applyFont="1" applyFill="1" applyBorder="1" applyAlignment="1" applyProtection="1">
      <alignment horizontal="left" vertical="center"/>
      <protection hidden="1"/>
    </xf>
    <xf numFmtId="0" fontId="3" fillId="0" borderId="4" xfId="0" applyFont="1" applyFill="1" applyBorder="1" applyAlignment="1" applyProtection="1">
      <alignment horizontal="center" vertical="center" textRotation="90"/>
      <protection/>
    </xf>
    <xf numFmtId="0" fontId="3" fillId="0" borderId="30" xfId="0" applyFont="1" applyFill="1" applyBorder="1" applyAlignment="1" applyProtection="1">
      <alignment horizontal="center" vertical="center" textRotation="90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>
      <alignment horizontal="center" vertical="center" textRotation="90" wrapText="1"/>
    </xf>
    <xf numFmtId="0" fontId="6" fillId="26" borderId="39" xfId="0" applyFont="1" applyFill="1" applyBorder="1" applyAlignment="1" applyProtection="1">
      <alignment horizontal="left" vertical="top" wrapText="1"/>
      <protection locked="0"/>
    </xf>
    <xf numFmtId="0" fontId="6" fillId="26" borderId="0" xfId="0" applyFont="1" applyFill="1" applyBorder="1" applyAlignment="1" applyProtection="1">
      <alignment horizontal="left" vertical="top" wrapText="1"/>
      <protection locked="0"/>
    </xf>
    <xf numFmtId="0" fontId="6" fillId="26" borderId="40" xfId="0" applyFont="1" applyFill="1" applyBorder="1" applyAlignment="1" applyProtection="1">
      <alignment horizontal="left" vertical="top" wrapText="1"/>
      <protection locked="0"/>
    </xf>
    <xf numFmtId="0" fontId="6" fillId="26" borderId="41" xfId="0" applyFont="1" applyFill="1" applyBorder="1" applyAlignment="1" applyProtection="1">
      <alignment horizontal="left" vertical="top" wrapText="1"/>
      <protection locked="0"/>
    </xf>
    <xf numFmtId="0" fontId="6" fillId="26" borderId="42" xfId="0" applyFont="1" applyFill="1" applyBorder="1" applyAlignment="1" applyProtection="1">
      <alignment horizontal="left" vertical="top" wrapText="1"/>
      <protection locked="0"/>
    </xf>
    <xf numFmtId="0" fontId="6" fillId="26" borderId="43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center"/>
      <protection hidden="1"/>
    </xf>
    <xf numFmtId="0" fontId="11" fillId="0" borderId="27" xfId="0" applyFont="1" applyFill="1" applyBorder="1" applyAlignment="1" applyProtection="1">
      <alignment horizontal="center" vertical="center" wrapText="1"/>
      <protection/>
    </xf>
    <xf numFmtId="0" fontId="11" fillId="0" borderId="44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Alignment="1" applyProtection="1">
      <alignment horizontal="right" vertical="top"/>
      <protection/>
    </xf>
    <xf numFmtId="0" fontId="53" fillId="0" borderId="45" xfId="0" applyFont="1" applyBorder="1" applyAlignment="1" applyProtection="1">
      <alignment horizontal="right" vertical="top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171" fontId="11" fillId="0" borderId="26" xfId="0" applyNumberFormat="1" applyFont="1" applyFill="1" applyBorder="1" applyAlignment="1" applyProtection="1">
      <alignment horizontal="center" vertical="center"/>
      <protection/>
    </xf>
    <xf numFmtId="171" fontId="11" fillId="0" borderId="27" xfId="0" applyNumberFormat="1" applyFont="1" applyFill="1" applyBorder="1" applyAlignment="1" applyProtection="1">
      <alignment horizontal="center" vertical="center"/>
      <protection/>
    </xf>
    <xf numFmtId="171" fontId="11" fillId="0" borderId="28" xfId="0" applyNumberFormat="1" applyFont="1" applyFill="1" applyBorder="1" applyAlignment="1" applyProtection="1">
      <alignment horizontal="center" vertical="center"/>
      <protection/>
    </xf>
    <xf numFmtId="0" fontId="11" fillId="0" borderId="26" xfId="0" applyFont="1" applyFill="1" applyBorder="1" applyAlignment="1" applyProtection="1">
      <alignment horizontal="center" vertical="center" wrapText="1"/>
      <protection/>
    </xf>
    <xf numFmtId="3" fontId="47" fillId="0" borderId="46" xfId="0" applyNumberFormat="1" applyFont="1" applyFill="1" applyBorder="1" applyAlignment="1" applyProtection="1">
      <alignment horizontal="center" vertical="center"/>
      <protection hidden="1"/>
    </xf>
    <xf numFmtId="3" fontId="47" fillId="0" borderId="47" xfId="0" applyNumberFormat="1" applyFont="1" applyFill="1" applyBorder="1" applyAlignment="1" applyProtection="1">
      <alignment horizontal="center" vertical="center"/>
      <protection hidden="1"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 applyProtection="1">
      <alignment horizontal="center" vertical="top"/>
      <protection/>
    </xf>
    <xf numFmtId="0" fontId="11" fillId="0" borderId="26" xfId="0" applyFont="1" applyFill="1" applyBorder="1" applyAlignment="1" applyProtection="1">
      <alignment horizontal="center" vertical="center"/>
      <protection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11" fillId="0" borderId="28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8">
    <dxf>
      <font>
        <color rgb="FFC00000"/>
      </font>
    </dxf>
    <dxf>
      <font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tabColor indexed="43"/>
  </sheetPr>
  <dimension ref="A1:F57"/>
  <sheetViews>
    <sheetView showGridLines="0" tabSelected="1" zoomScalePageLayoutView="0" workbookViewId="0" topLeftCell="A4">
      <selection activeCell="A4" sqref="A4"/>
    </sheetView>
  </sheetViews>
  <sheetFormatPr defaultColWidth="9.140625" defaultRowHeight="12.75"/>
  <cols>
    <col min="1" max="1" width="1.7109375" style="1" customWidth="1"/>
    <col min="2" max="2" width="8.57421875" style="1" customWidth="1"/>
    <col min="3" max="3" width="23.00390625" style="1" customWidth="1"/>
    <col min="4" max="4" width="21.8515625" style="1" customWidth="1"/>
    <col min="5" max="5" width="14.7109375" style="1" customWidth="1"/>
    <col min="6" max="6" width="14.8515625" style="1" bestFit="1" customWidth="1"/>
    <col min="7" max="7" width="5.8515625" style="1" customWidth="1"/>
    <col min="8" max="8" width="8.57421875" style="1" customWidth="1"/>
    <col min="9" max="9" width="23.28125" style="1" customWidth="1"/>
    <col min="10" max="10" width="21.8515625" style="1" customWidth="1"/>
    <col min="11" max="11" width="14.7109375" style="1" customWidth="1"/>
    <col min="12" max="12" width="14.8515625" style="1" customWidth="1"/>
    <col min="13" max="16384" width="9.140625" style="1" customWidth="1"/>
  </cols>
  <sheetData>
    <row r="1" spans="1:6" ht="20.25" customHeight="1">
      <c r="A1" s="269" t="s">
        <v>109</v>
      </c>
      <c r="B1" s="269"/>
      <c r="C1" s="269"/>
      <c r="D1" s="269"/>
      <c r="E1" s="269"/>
      <c r="F1" s="269"/>
    </row>
    <row r="2" spans="2:6" s="4" customFormat="1" ht="36" customHeight="1">
      <c r="B2" s="268" t="s">
        <v>110</v>
      </c>
      <c r="C2" s="268"/>
      <c r="D2" s="268"/>
      <c r="E2" s="268"/>
      <c r="F2" s="268"/>
    </row>
    <row r="3" spans="2:6" s="4" customFormat="1" ht="12.75" customHeight="1" thickBot="1">
      <c r="B3" s="268"/>
      <c r="C3" s="268"/>
      <c r="D3" s="268"/>
      <c r="E3" s="268"/>
      <c r="F3" s="268"/>
    </row>
    <row r="4" spans="1:6" s="87" customFormat="1" ht="23.25" customHeight="1" thickBot="1">
      <c r="A4" s="132"/>
      <c r="B4" s="262" t="s">
        <v>54</v>
      </c>
      <c r="C4" s="263"/>
      <c r="D4" s="263"/>
      <c r="E4" s="263"/>
      <c r="F4" s="264"/>
    </row>
    <row r="5" spans="1:6" s="4" customFormat="1" ht="17.25" customHeight="1" thickBot="1">
      <c r="A5" s="82"/>
      <c r="B5" s="270" t="str">
        <f>fasi!F4</f>
        <v>????</v>
      </c>
      <c r="C5" s="271"/>
      <c r="D5" s="271"/>
      <c r="E5" s="271"/>
      <c r="F5" s="272"/>
    </row>
    <row r="6" ht="12" customHeight="1" thickBot="1">
      <c r="C6" s="2"/>
    </row>
    <row r="7" spans="1:6" s="87" customFormat="1" ht="23.25" customHeight="1" thickBot="1">
      <c r="A7" s="89"/>
      <c r="B7" s="262" t="s">
        <v>111</v>
      </c>
      <c r="C7" s="263"/>
      <c r="D7" s="263"/>
      <c r="E7" s="263"/>
      <c r="F7" s="264"/>
    </row>
    <row r="8" spans="1:6" s="4" customFormat="1" ht="30.75" customHeight="1" thickBot="1">
      <c r="A8" s="72"/>
      <c r="B8" s="273" t="str">
        <f>fasi!F7</f>
        <v>????</v>
      </c>
      <c r="C8" s="274"/>
      <c r="D8" s="274"/>
      <c r="E8" s="274"/>
      <c r="F8" s="275"/>
    </row>
    <row r="9" spans="1:3" ht="12" customHeight="1">
      <c r="A9" s="1" t="s">
        <v>10</v>
      </c>
      <c r="C9" s="2"/>
    </row>
    <row r="10" spans="2:3" ht="24.75" customHeight="1" thickBot="1">
      <c r="B10" s="90"/>
      <c r="C10" s="2"/>
    </row>
    <row r="11" spans="1:6" ht="18" customHeight="1" thickBot="1">
      <c r="A11" s="75" t="s">
        <v>86</v>
      </c>
      <c r="B11" s="262" t="s">
        <v>3</v>
      </c>
      <c r="C11" s="263"/>
      <c r="D11" s="264"/>
      <c r="E11" s="143" t="s">
        <v>23</v>
      </c>
      <c r="F11" s="245" t="s">
        <v>24</v>
      </c>
    </row>
    <row r="12" spans="2:6" ht="18" customHeight="1" thickBot="1">
      <c r="B12" s="144" t="s">
        <v>56</v>
      </c>
      <c r="C12" s="145"/>
      <c r="D12" s="146"/>
      <c r="E12" s="147">
        <f>fasi!L19</f>
        <v>0</v>
      </c>
      <c r="F12" s="147">
        <f>fasi!L30</f>
        <v>0</v>
      </c>
    </row>
    <row r="13" spans="2:6" ht="18" customHeight="1" thickBot="1">
      <c r="B13" s="144" t="s">
        <v>57</v>
      </c>
      <c r="C13" s="145"/>
      <c r="D13" s="146"/>
      <c r="E13" s="147">
        <f>fasi!L20</f>
        <v>0</v>
      </c>
      <c r="F13" s="147">
        <f>fasi!L31</f>
        <v>0</v>
      </c>
    </row>
    <row r="14" spans="2:6" ht="18" customHeight="1" thickBot="1">
      <c r="B14" s="144" t="s">
        <v>58</v>
      </c>
      <c r="C14" s="145"/>
      <c r="D14" s="146"/>
      <c r="E14" s="147">
        <f>fasi!L21</f>
        <v>0</v>
      </c>
      <c r="F14" s="147">
        <f>fasi!L32</f>
        <v>0</v>
      </c>
    </row>
    <row r="15" spans="2:6" ht="18" customHeight="1" thickBot="1">
      <c r="B15" s="144" t="s">
        <v>59</v>
      </c>
      <c r="C15" s="145"/>
      <c r="D15" s="146"/>
      <c r="E15" s="147">
        <f>fasi!L22</f>
        <v>0</v>
      </c>
      <c r="F15" s="147">
        <f>fasi!L33</f>
        <v>0</v>
      </c>
    </row>
    <row r="16" spans="2:6" ht="18" customHeight="1" thickBot="1">
      <c r="B16" s="144" t="s">
        <v>106</v>
      </c>
      <c r="C16" s="145"/>
      <c r="D16" s="146"/>
      <c r="E16" s="147">
        <f>fasi!L23</f>
        <v>0</v>
      </c>
      <c r="F16" s="147">
        <f>fasi!L34</f>
        <v>0</v>
      </c>
    </row>
    <row r="17" spans="2:6" ht="18" customHeight="1" thickBot="1">
      <c r="B17" s="144" t="s">
        <v>46</v>
      </c>
      <c r="C17" s="145"/>
      <c r="D17" s="146"/>
      <c r="E17" s="147">
        <f>fasi!L24</f>
        <v>0</v>
      </c>
      <c r="F17" s="147">
        <f>fasi!L35</f>
        <v>0</v>
      </c>
    </row>
    <row r="18" spans="2:6" ht="18" customHeight="1" thickBot="1">
      <c r="B18" s="144" t="s">
        <v>97</v>
      </c>
      <c r="C18" s="145"/>
      <c r="D18" s="146"/>
      <c r="E18" s="147">
        <f>fasi!L25</f>
        <v>0</v>
      </c>
      <c r="F18" s="147">
        <f>fasi!L36</f>
        <v>0</v>
      </c>
    </row>
    <row r="19" spans="2:6" ht="18" customHeight="1" thickBot="1">
      <c r="B19" s="144" t="s">
        <v>98</v>
      </c>
      <c r="C19" s="145"/>
      <c r="D19" s="146"/>
      <c r="E19" s="147">
        <f>fasi!L26</f>
        <v>0</v>
      </c>
      <c r="F19" s="147">
        <f>fasi!L37</f>
        <v>0</v>
      </c>
    </row>
    <row r="20" spans="2:6" ht="18" customHeight="1" thickBot="1">
      <c r="B20" s="265" t="s">
        <v>99</v>
      </c>
      <c r="C20" s="266"/>
      <c r="D20" s="267"/>
      <c r="E20" s="147">
        <f>fasi!L27</f>
        <v>0</v>
      </c>
      <c r="F20" s="147">
        <f>fasi!L38</f>
        <v>0</v>
      </c>
    </row>
    <row r="21" spans="2:6" ht="18" customHeight="1" thickBot="1">
      <c r="B21" s="86"/>
      <c r="C21" s="3"/>
      <c r="D21" s="243" t="s">
        <v>112</v>
      </c>
      <c r="E21" s="147">
        <f>SUM(E12:E20)</f>
        <v>0</v>
      </c>
      <c r="F21" s="147">
        <f>SUM(F12:F20)</f>
        <v>0</v>
      </c>
    </row>
    <row r="22" spans="2:6" ht="9.75" customHeight="1" thickBot="1">
      <c r="B22" s="83"/>
      <c r="D22" s="244"/>
      <c r="E22" s="83"/>
      <c r="F22" s="83"/>
    </row>
    <row r="23" spans="2:6" s="3" customFormat="1" ht="18.75" customHeight="1" thickBot="1">
      <c r="B23" s="86"/>
      <c r="D23" s="243" t="s">
        <v>113</v>
      </c>
      <c r="E23" s="260">
        <f>SUM(E21:F21)</f>
        <v>0</v>
      </c>
      <c r="F23" s="261"/>
    </row>
    <row r="24" spans="2:5" s="6" customFormat="1" ht="12" customHeight="1">
      <c r="B24" s="84"/>
      <c r="C24" s="7"/>
      <c r="D24" s="8"/>
      <c r="E24" s="8"/>
    </row>
    <row r="25" spans="2:5" s="6" customFormat="1" ht="12" customHeight="1">
      <c r="B25" s="84"/>
      <c r="C25" s="7"/>
      <c r="D25" s="8"/>
      <c r="E25" s="8"/>
    </row>
    <row r="26" spans="2:5" s="6" customFormat="1" ht="12" customHeight="1">
      <c r="B26" s="84"/>
      <c r="C26" s="7"/>
      <c r="D26" s="8"/>
      <c r="E26" s="8"/>
    </row>
    <row r="27" spans="2:5" s="6" customFormat="1" ht="12" customHeight="1">
      <c r="B27" s="84"/>
      <c r="C27" s="7"/>
      <c r="D27" s="8"/>
      <c r="E27" s="8"/>
    </row>
    <row r="28" spans="2:6" ht="9.75" hidden="1">
      <c r="B28" s="10"/>
      <c r="D28" s="133"/>
      <c r="E28" s="37"/>
      <c r="F28" s="133" t="s">
        <v>114</v>
      </c>
    </row>
    <row r="29" spans="2:5" ht="9.75" hidden="1">
      <c r="B29" s="10"/>
      <c r="D29" s="133"/>
      <c r="E29" s="37"/>
    </row>
    <row r="30" spans="2:5" s="38" customFormat="1" ht="9.75" hidden="1">
      <c r="B30" s="81" t="s">
        <v>38</v>
      </c>
      <c r="C30" s="125"/>
      <c r="D30" s="125"/>
      <c r="E30" s="43"/>
    </row>
    <row r="31" spans="1:3" ht="9.75" hidden="1">
      <c r="A31" s="62"/>
      <c r="B31" s="81" t="s">
        <v>39</v>
      </c>
      <c r="C31" s="62"/>
    </row>
    <row r="32" spans="1:2" ht="9.75" hidden="1">
      <c r="A32" s="62"/>
      <c r="B32" s="81"/>
    </row>
    <row r="33" spans="1:5" ht="9.75" hidden="1">
      <c r="A33" s="63"/>
      <c r="B33" s="197" t="s">
        <v>120</v>
      </c>
      <c r="C33" s="201">
        <v>75</v>
      </c>
      <c r="D33" s="201">
        <v>75</v>
      </c>
      <c r="E33" s="201">
        <v>75</v>
      </c>
    </row>
    <row r="34" spans="1:5" ht="9.75" hidden="1">
      <c r="A34" s="63"/>
      <c r="B34" s="197" t="s">
        <v>119</v>
      </c>
      <c r="C34" s="201">
        <v>43</v>
      </c>
      <c r="D34" s="201">
        <v>43</v>
      </c>
      <c r="E34" s="201">
        <v>43</v>
      </c>
    </row>
    <row r="35" spans="1:5" ht="9.75" hidden="1">
      <c r="A35" s="63"/>
      <c r="B35" s="197" t="s">
        <v>121</v>
      </c>
      <c r="C35" s="201">
        <v>27</v>
      </c>
      <c r="D35" s="201">
        <v>27</v>
      </c>
      <c r="E35" s="201">
        <v>27</v>
      </c>
    </row>
    <row r="36" spans="1:5" ht="9.75" hidden="1">
      <c r="A36" s="61"/>
      <c r="B36" s="197" t="s">
        <v>122</v>
      </c>
      <c r="C36" s="201">
        <v>34</v>
      </c>
      <c r="D36" s="201">
        <v>26</v>
      </c>
      <c r="E36" s="201">
        <v>21</v>
      </c>
    </row>
    <row r="37" spans="1:5" ht="9.75" hidden="1">
      <c r="A37" s="62"/>
      <c r="B37" s="197" t="s">
        <v>123</v>
      </c>
      <c r="C37" s="201">
        <v>34</v>
      </c>
      <c r="D37" s="201">
        <v>26</v>
      </c>
      <c r="E37" s="201">
        <v>21</v>
      </c>
    </row>
    <row r="38" spans="1:5" ht="9.75" hidden="1">
      <c r="A38" s="62"/>
      <c r="B38" s="197" t="s">
        <v>124</v>
      </c>
      <c r="C38" s="201">
        <v>34</v>
      </c>
      <c r="D38" s="201">
        <v>26</v>
      </c>
      <c r="E38" s="201">
        <v>21</v>
      </c>
    </row>
    <row r="39" spans="1:3" ht="9.75" hidden="1">
      <c r="A39" s="62"/>
      <c r="C39" s="196"/>
    </row>
    <row r="40" spans="1:6" ht="13.5" hidden="1">
      <c r="A40" s="62"/>
      <c r="B40" s="60" t="s">
        <v>36</v>
      </c>
      <c r="C40" s="60" t="s">
        <v>36</v>
      </c>
      <c r="D40" s="60" t="s">
        <v>36</v>
      </c>
      <c r="E40" s="128">
        <v>0.55</v>
      </c>
      <c r="F40" s="128">
        <v>0.3</v>
      </c>
    </row>
    <row r="41" spans="1:6" ht="13.5" hidden="1">
      <c r="A41" s="62"/>
      <c r="B41" s="60" t="s">
        <v>23</v>
      </c>
      <c r="C41" s="60" t="s">
        <v>66</v>
      </c>
      <c r="D41" s="60" t="s">
        <v>89</v>
      </c>
      <c r="E41" s="128">
        <v>0.7</v>
      </c>
      <c r="F41" s="128">
        <v>0.45</v>
      </c>
    </row>
    <row r="42" spans="1:6" ht="13.5" hidden="1">
      <c r="A42" s="62"/>
      <c r="B42" s="60" t="s">
        <v>24</v>
      </c>
      <c r="C42" s="60" t="s">
        <v>67</v>
      </c>
      <c r="D42" s="60" t="s">
        <v>90</v>
      </c>
      <c r="E42" s="128">
        <v>0.45</v>
      </c>
      <c r="F42" s="128">
        <v>0.2</v>
      </c>
    </row>
    <row r="43" spans="1:6" ht="13.5" hidden="1">
      <c r="A43" s="62"/>
      <c r="C43" s="60" t="s">
        <v>68</v>
      </c>
      <c r="E43" s="128">
        <v>0.6</v>
      </c>
      <c r="F43" s="128">
        <v>0.35</v>
      </c>
    </row>
    <row r="44" spans="1:6" ht="13.5" hidden="1">
      <c r="A44" s="62"/>
      <c r="B44" s="199" t="s">
        <v>116</v>
      </c>
      <c r="C44" s="60" t="s">
        <v>69</v>
      </c>
      <c r="E44" s="128">
        <v>0.35</v>
      </c>
      <c r="F44" s="128">
        <v>0.1</v>
      </c>
    </row>
    <row r="45" spans="1:6" ht="13.5" hidden="1">
      <c r="A45" s="62"/>
      <c r="B45" s="199" t="s">
        <v>117</v>
      </c>
      <c r="E45" s="128">
        <v>0.5</v>
      </c>
      <c r="F45" s="128">
        <v>0.25</v>
      </c>
    </row>
    <row r="46" ht="9.75" hidden="1">
      <c r="A46" s="62"/>
    </row>
    <row r="47" spans="1:5" ht="9.75" hidden="1">
      <c r="A47" s="62"/>
      <c r="B47" s="197" t="s">
        <v>121</v>
      </c>
      <c r="C47" s="201">
        <v>27</v>
      </c>
      <c r="D47" s="201">
        <v>27</v>
      </c>
      <c r="E47" s="201">
        <v>27</v>
      </c>
    </row>
    <row r="48" spans="1:5" ht="9.75" hidden="1">
      <c r="A48" s="62"/>
      <c r="B48" s="197" t="s">
        <v>122</v>
      </c>
      <c r="C48" s="201">
        <v>34</v>
      </c>
      <c r="D48" s="201">
        <v>26</v>
      </c>
      <c r="E48" s="201">
        <v>21</v>
      </c>
    </row>
    <row r="49" spans="1:5" ht="13.5" customHeight="1" hidden="1">
      <c r="A49" s="62"/>
      <c r="B49" s="197" t="s">
        <v>123</v>
      </c>
      <c r="C49" s="201">
        <v>34</v>
      </c>
      <c r="D49" s="201">
        <v>26</v>
      </c>
      <c r="E49" s="201">
        <v>21</v>
      </c>
    </row>
    <row r="50" spans="1:5" ht="9.75" hidden="1">
      <c r="A50" s="62"/>
      <c r="B50" s="197" t="s">
        <v>124</v>
      </c>
      <c r="C50" s="201">
        <v>34</v>
      </c>
      <c r="D50" s="201">
        <v>26</v>
      </c>
      <c r="E50" s="201">
        <v>21</v>
      </c>
    </row>
    <row r="51" ht="9.75">
      <c r="A51" s="62"/>
    </row>
    <row r="52" spans="1:3" ht="9.75">
      <c r="A52" s="62"/>
      <c r="C52" s="196"/>
    </row>
    <row r="53" ht="9.75">
      <c r="A53" s="62"/>
    </row>
    <row r="54" ht="12" customHeight="1">
      <c r="A54" s="62"/>
    </row>
    <row r="57" ht="9.75">
      <c r="A57" s="62"/>
    </row>
  </sheetData>
  <sheetProtection password="CC02" sheet="1" objects="1" scenarios="1"/>
  <mergeCells count="10">
    <mergeCell ref="E23:F23"/>
    <mergeCell ref="B11:D11"/>
    <mergeCell ref="B20:D20"/>
    <mergeCell ref="B2:F2"/>
    <mergeCell ref="A1:F1"/>
    <mergeCell ref="B3:F3"/>
    <mergeCell ref="B4:F4"/>
    <mergeCell ref="B5:F5"/>
    <mergeCell ref="B7:F7"/>
    <mergeCell ref="B8:F8"/>
  </mergeCells>
  <printOptions/>
  <pageMargins left="0.3937007874015748" right="0" top="1.4566929133858268" bottom="0.1968503937007874" header="0.31496062992125984" footer="0.11811023622047245"/>
  <pageSetup horizontalDpi="300" verticalDpi="300" orientation="portrait" paperSize="9" r:id="rId1"/>
  <headerFooter alignWithMargins="0">
    <oddHeader>&amp;R&amp;"Verdana,Normale"&amp;12ALLEGATO 3
&amp;10PR FESR 2021-2027 - Ricerca e Sviluppo - bando 2022&amp;12
&amp;11Dettaglio spese progetto&amp;10
quadro riepilogativo</oddHeader>
    <oddFooter>&amp;R&amp;"Verdana,Normale"&amp;7&amp;P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35">
    <tabColor indexed="50"/>
  </sheetPr>
  <dimension ref="A1:L28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1" max="1" width="2.7109375" style="15" customWidth="1"/>
    <col min="2" max="2" width="27.7109375" style="12" customWidth="1"/>
    <col min="3" max="3" width="26.8515625" style="12" customWidth="1"/>
    <col min="4" max="4" width="10.7109375" style="12" customWidth="1"/>
    <col min="5" max="5" width="9.7109375" style="64" customWidth="1"/>
    <col min="6" max="12" width="9.7109375" style="12" customWidth="1"/>
    <col min="13" max="14" width="9.140625" style="12" customWidth="1"/>
    <col min="15" max="22" width="9.140625" style="12" hidden="1" customWidth="1"/>
    <col min="23" max="16384" width="9.140625" style="12" customWidth="1"/>
  </cols>
  <sheetData>
    <row r="1" spans="1:12" ht="17.25" customHeight="1">
      <c r="A1" s="41" t="s">
        <v>12</v>
      </c>
      <c r="B1" s="35" t="s">
        <v>9</v>
      </c>
      <c r="C1" s="35"/>
      <c r="L1" s="25" t="s">
        <v>108</v>
      </c>
    </row>
    <row r="2" spans="1:12" ht="17.25" customHeight="1">
      <c r="A2" s="12"/>
      <c r="B2" s="24"/>
      <c r="C2" s="251"/>
      <c r="D2" s="246"/>
      <c r="E2" s="250"/>
      <c r="F2" s="246"/>
      <c r="G2" s="246"/>
      <c r="H2" s="246"/>
      <c r="I2" s="246"/>
      <c r="J2" s="74"/>
      <c r="K2" s="74"/>
      <c r="L2" s="26" t="s">
        <v>103</v>
      </c>
    </row>
    <row r="3" spans="2:5" ht="16.5" customHeight="1">
      <c r="B3" s="19" t="s">
        <v>102</v>
      </c>
      <c r="C3" s="19"/>
      <c r="E3" s="66"/>
    </row>
    <row r="4" spans="2:3" ht="4.5" customHeight="1">
      <c r="B4" s="39"/>
      <c r="C4" s="39"/>
    </row>
    <row r="5" spans="2:4" ht="10.5" thickBot="1">
      <c r="B5" s="12" t="s">
        <v>37</v>
      </c>
      <c r="C5" s="24"/>
      <c r="D5" s="21"/>
    </row>
    <row r="6" spans="1:12" s="28" customFormat="1" ht="12" customHeight="1" thickBot="1">
      <c r="A6" s="27"/>
      <c r="B6" s="306" t="s">
        <v>17</v>
      </c>
      <c r="C6" s="306" t="s">
        <v>14</v>
      </c>
      <c r="D6" s="306" t="s">
        <v>20</v>
      </c>
      <c r="E6" s="187"/>
      <c r="F6" s="188"/>
      <c r="G6" s="188"/>
      <c r="H6" s="195" t="s">
        <v>22</v>
      </c>
      <c r="I6" s="188"/>
      <c r="J6" s="188"/>
      <c r="K6" s="188"/>
      <c r="L6" s="189"/>
    </row>
    <row r="7" spans="1:12" ht="30.75" customHeight="1" thickBot="1">
      <c r="A7" s="17"/>
      <c r="B7" s="306"/>
      <c r="C7" s="306"/>
      <c r="D7" s="306"/>
      <c r="E7" s="170" t="str">
        <f>"1 
"&amp;fasi!D15</f>
        <v>1 
?</v>
      </c>
      <c r="F7" s="170" t="str">
        <f>"2 
"&amp;fasi!E15</f>
        <v>2 
?</v>
      </c>
      <c r="G7" s="170" t="str">
        <f>"3 
"&amp;fasi!F15</f>
        <v>3 
?</v>
      </c>
      <c r="H7" s="170" t="str">
        <f>"4 
"&amp;fasi!G15</f>
        <v>4 
?</v>
      </c>
      <c r="I7" s="170" t="str">
        <f>"5 
"&amp;fasi!H15</f>
        <v>5 
?</v>
      </c>
      <c r="J7" s="170" t="str">
        <f>"6 
"&amp;fasi!I15</f>
        <v>6 
?</v>
      </c>
      <c r="K7" s="170" t="str">
        <f>"7
"&amp;fasi!J15</f>
        <v>7
?</v>
      </c>
      <c r="L7" s="170" t="str">
        <f>"8 
"&amp;fasi!K15</f>
        <v>8 
?</v>
      </c>
    </row>
    <row r="8" spans="1:12" ht="18.75" customHeight="1">
      <c r="A8" s="17">
        <v>1</v>
      </c>
      <c r="B8" s="203"/>
      <c r="C8" s="203"/>
      <c r="D8" s="226">
        <f>SUM(E8:L8)</f>
        <v>0</v>
      </c>
      <c r="E8" s="219"/>
      <c r="F8" s="219"/>
      <c r="G8" s="219"/>
      <c r="H8" s="219"/>
      <c r="I8" s="219"/>
      <c r="J8" s="219"/>
      <c r="K8" s="219"/>
      <c r="L8" s="219"/>
    </row>
    <row r="9" spans="1:12" ht="18.75" customHeight="1">
      <c r="A9" s="17">
        <v>2</v>
      </c>
      <c r="B9" s="208"/>
      <c r="C9" s="208"/>
      <c r="D9" s="227">
        <f aca="true" t="shared" si="0" ref="D9:D24">SUM(E9:L9)</f>
        <v>0</v>
      </c>
      <c r="E9" s="220"/>
      <c r="F9" s="220"/>
      <c r="G9" s="220"/>
      <c r="H9" s="220"/>
      <c r="I9" s="220"/>
      <c r="J9" s="220"/>
      <c r="K9" s="220"/>
      <c r="L9" s="220"/>
    </row>
    <row r="10" spans="1:12" ht="18.75" customHeight="1">
      <c r="A10" s="17">
        <v>3</v>
      </c>
      <c r="B10" s="208"/>
      <c r="C10" s="208"/>
      <c r="D10" s="227">
        <f t="shared" si="0"/>
        <v>0</v>
      </c>
      <c r="E10" s="220"/>
      <c r="F10" s="220"/>
      <c r="G10" s="220"/>
      <c r="H10" s="220"/>
      <c r="I10" s="220"/>
      <c r="J10" s="220"/>
      <c r="K10" s="220"/>
      <c r="L10" s="220"/>
    </row>
    <row r="11" spans="1:12" ht="18.75" customHeight="1">
      <c r="A11" s="17">
        <v>4</v>
      </c>
      <c r="B11" s="208"/>
      <c r="C11" s="208"/>
      <c r="D11" s="227">
        <f t="shared" si="0"/>
        <v>0</v>
      </c>
      <c r="E11" s="220"/>
      <c r="F11" s="220"/>
      <c r="G11" s="220"/>
      <c r="H11" s="220"/>
      <c r="I11" s="220"/>
      <c r="J11" s="220"/>
      <c r="K11" s="220"/>
      <c r="L11" s="220"/>
    </row>
    <row r="12" spans="1:12" ht="18.75" customHeight="1">
      <c r="A12" s="17">
        <v>5</v>
      </c>
      <c r="B12" s="208"/>
      <c r="C12" s="208"/>
      <c r="D12" s="227">
        <f t="shared" si="0"/>
        <v>0</v>
      </c>
      <c r="E12" s="220"/>
      <c r="F12" s="220"/>
      <c r="G12" s="220"/>
      <c r="H12" s="220"/>
      <c r="I12" s="220"/>
      <c r="J12" s="220"/>
      <c r="K12" s="220"/>
      <c r="L12" s="220"/>
    </row>
    <row r="13" spans="1:12" ht="18.75" customHeight="1">
      <c r="A13" s="17">
        <v>6</v>
      </c>
      <c r="B13" s="208"/>
      <c r="C13" s="208"/>
      <c r="D13" s="227">
        <f t="shared" si="0"/>
        <v>0</v>
      </c>
      <c r="E13" s="220"/>
      <c r="F13" s="220"/>
      <c r="G13" s="220"/>
      <c r="H13" s="220"/>
      <c r="I13" s="220"/>
      <c r="J13" s="220"/>
      <c r="K13" s="220"/>
      <c r="L13" s="220"/>
    </row>
    <row r="14" spans="1:12" ht="18.75" customHeight="1">
      <c r="A14" s="17">
        <v>7</v>
      </c>
      <c r="B14" s="208"/>
      <c r="C14" s="208"/>
      <c r="D14" s="227">
        <f t="shared" si="0"/>
        <v>0</v>
      </c>
      <c r="E14" s="220"/>
      <c r="F14" s="220"/>
      <c r="G14" s="220"/>
      <c r="H14" s="220"/>
      <c r="I14" s="220"/>
      <c r="J14" s="220"/>
      <c r="K14" s="220"/>
      <c r="L14" s="220"/>
    </row>
    <row r="15" spans="1:12" ht="18.75" customHeight="1">
      <c r="A15" s="17">
        <v>8</v>
      </c>
      <c r="B15" s="208"/>
      <c r="C15" s="208"/>
      <c r="D15" s="227">
        <f t="shared" si="0"/>
        <v>0</v>
      </c>
      <c r="E15" s="220"/>
      <c r="F15" s="220"/>
      <c r="G15" s="220"/>
      <c r="H15" s="220"/>
      <c r="I15" s="220"/>
      <c r="J15" s="220"/>
      <c r="K15" s="220"/>
      <c r="L15" s="220"/>
    </row>
    <row r="16" spans="1:12" ht="18.75" customHeight="1">
      <c r="A16" s="17">
        <v>9</v>
      </c>
      <c r="B16" s="208"/>
      <c r="C16" s="208"/>
      <c r="D16" s="227">
        <f t="shared" si="0"/>
        <v>0</v>
      </c>
      <c r="E16" s="220"/>
      <c r="F16" s="220"/>
      <c r="G16" s="220"/>
      <c r="H16" s="220"/>
      <c r="I16" s="220"/>
      <c r="J16" s="220"/>
      <c r="K16" s="220"/>
      <c r="L16" s="220"/>
    </row>
    <row r="17" spans="1:12" ht="18.75" customHeight="1">
      <c r="A17" s="17">
        <v>10</v>
      </c>
      <c r="B17" s="208"/>
      <c r="C17" s="208"/>
      <c r="D17" s="227">
        <f t="shared" si="0"/>
        <v>0</v>
      </c>
      <c r="E17" s="220"/>
      <c r="F17" s="220"/>
      <c r="G17" s="220"/>
      <c r="H17" s="220"/>
      <c r="I17" s="220"/>
      <c r="J17" s="220"/>
      <c r="K17" s="220"/>
      <c r="L17" s="220"/>
    </row>
    <row r="18" spans="1:12" ht="18.75" customHeight="1">
      <c r="A18" s="17">
        <v>11</v>
      </c>
      <c r="B18" s="208"/>
      <c r="C18" s="208"/>
      <c r="D18" s="227">
        <f t="shared" si="0"/>
        <v>0</v>
      </c>
      <c r="E18" s="220"/>
      <c r="F18" s="220"/>
      <c r="G18" s="220"/>
      <c r="H18" s="220"/>
      <c r="I18" s="220"/>
      <c r="J18" s="220"/>
      <c r="K18" s="220"/>
      <c r="L18" s="220"/>
    </row>
    <row r="19" spans="1:12" ht="18.75" customHeight="1">
      <c r="A19" s="17">
        <v>12</v>
      </c>
      <c r="B19" s="208"/>
      <c r="C19" s="208"/>
      <c r="D19" s="227">
        <f t="shared" si="0"/>
        <v>0</v>
      </c>
      <c r="E19" s="220"/>
      <c r="F19" s="220"/>
      <c r="G19" s="220"/>
      <c r="H19" s="220"/>
      <c r="I19" s="220"/>
      <c r="J19" s="220"/>
      <c r="K19" s="220"/>
      <c r="L19" s="220"/>
    </row>
    <row r="20" spans="1:12" ht="18.75" customHeight="1">
      <c r="A20" s="17">
        <v>13</v>
      </c>
      <c r="B20" s="208"/>
      <c r="C20" s="208"/>
      <c r="D20" s="227">
        <f t="shared" si="0"/>
        <v>0</v>
      </c>
      <c r="E20" s="220"/>
      <c r="F20" s="220"/>
      <c r="G20" s="220"/>
      <c r="H20" s="220"/>
      <c r="I20" s="220"/>
      <c r="J20" s="220"/>
      <c r="K20" s="220"/>
      <c r="L20" s="220"/>
    </row>
    <row r="21" spans="1:12" ht="18.75" customHeight="1">
      <c r="A21" s="17">
        <v>14</v>
      </c>
      <c r="B21" s="208"/>
      <c r="C21" s="208"/>
      <c r="D21" s="227">
        <f t="shared" si="0"/>
        <v>0</v>
      </c>
      <c r="E21" s="220"/>
      <c r="F21" s="220"/>
      <c r="G21" s="220"/>
      <c r="H21" s="220"/>
      <c r="I21" s="220"/>
      <c r="J21" s="220"/>
      <c r="K21" s="220"/>
      <c r="L21" s="220"/>
    </row>
    <row r="22" spans="1:12" ht="18.75" customHeight="1">
      <c r="A22" s="17">
        <v>15</v>
      </c>
      <c r="B22" s="208"/>
      <c r="C22" s="208"/>
      <c r="D22" s="227">
        <f t="shared" si="0"/>
        <v>0</v>
      </c>
      <c r="E22" s="220"/>
      <c r="F22" s="220"/>
      <c r="G22" s="220"/>
      <c r="H22" s="220"/>
      <c r="I22" s="220"/>
      <c r="J22" s="220"/>
      <c r="K22" s="220"/>
      <c r="L22" s="220"/>
    </row>
    <row r="23" spans="1:12" ht="18.75" customHeight="1">
      <c r="A23" s="17">
        <v>16</v>
      </c>
      <c r="B23" s="208"/>
      <c r="C23" s="208"/>
      <c r="D23" s="227">
        <f t="shared" si="0"/>
        <v>0</v>
      </c>
      <c r="E23" s="220"/>
      <c r="F23" s="220"/>
      <c r="G23" s="220"/>
      <c r="H23" s="220"/>
      <c r="I23" s="220"/>
      <c r="J23" s="220"/>
      <c r="K23" s="220"/>
      <c r="L23" s="220"/>
    </row>
    <row r="24" spans="1:12" ht="18.75" customHeight="1">
      <c r="A24" s="17">
        <v>17</v>
      </c>
      <c r="B24" s="208"/>
      <c r="C24" s="208"/>
      <c r="D24" s="227">
        <f t="shared" si="0"/>
        <v>0</v>
      </c>
      <c r="E24" s="220"/>
      <c r="F24" s="220"/>
      <c r="G24" s="220"/>
      <c r="H24" s="220"/>
      <c r="I24" s="220"/>
      <c r="J24" s="220"/>
      <c r="K24" s="220"/>
      <c r="L24" s="220"/>
    </row>
    <row r="25" spans="1:12" ht="18.75" customHeight="1">
      <c r="A25" s="17">
        <v>18</v>
      </c>
      <c r="B25" s="208"/>
      <c r="C25" s="208"/>
      <c r="D25" s="227">
        <f>SUM(E25:L25)</f>
        <v>0</v>
      </c>
      <c r="E25" s="220"/>
      <c r="F25" s="220"/>
      <c r="G25" s="220"/>
      <c r="H25" s="220"/>
      <c r="I25" s="220"/>
      <c r="J25" s="220"/>
      <c r="K25" s="220"/>
      <c r="L25" s="220"/>
    </row>
    <row r="26" spans="1:12" ht="18.75" customHeight="1">
      <c r="A26" s="17">
        <v>19</v>
      </c>
      <c r="B26" s="208"/>
      <c r="C26" s="208"/>
      <c r="D26" s="227">
        <f>SUM(E26:L26)</f>
        <v>0</v>
      </c>
      <c r="E26" s="220"/>
      <c r="F26" s="220"/>
      <c r="G26" s="220"/>
      <c r="H26" s="220"/>
      <c r="I26" s="220"/>
      <c r="J26" s="220"/>
      <c r="K26" s="220"/>
      <c r="L26" s="220"/>
    </row>
    <row r="27" spans="1:12" ht="18.75" customHeight="1">
      <c r="A27" s="17">
        <v>20</v>
      </c>
      <c r="B27" s="208"/>
      <c r="C27" s="208"/>
      <c r="D27" s="227">
        <f>SUM(E27:L27)</f>
        <v>0</v>
      </c>
      <c r="E27" s="220"/>
      <c r="F27" s="220"/>
      <c r="G27" s="220"/>
      <c r="H27" s="220"/>
      <c r="I27" s="220"/>
      <c r="J27" s="220"/>
      <c r="K27" s="220"/>
      <c r="L27" s="220"/>
    </row>
    <row r="28" spans="1:12" s="30" customFormat="1" ht="9">
      <c r="A28" s="17" t="s">
        <v>6</v>
      </c>
      <c r="B28" s="70"/>
      <c r="C28" s="71"/>
      <c r="D28" s="218">
        <f aca="true" t="shared" si="1" ref="D28:L28">SUM(D8:D27)</f>
        <v>0</v>
      </c>
      <c r="E28" s="217">
        <f t="shared" si="1"/>
        <v>0</v>
      </c>
      <c r="F28" s="217">
        <f t="shared" si="1"/>
        <v>0</v>
      </c>
      <c r="G28" s="217">
        <f t="shared" si="1"/>
        <v>0</v>
      </c>
      <c r="H28" s="217">
        <f t="shared" si="1"/>
        <v>0</v>
      </c>
      <c r="I28" s="217">
        <f t="shared" si="1"/>
        <v>0</v>
      </c>
      <c r="J28" s="217">
        <f t="shared" si="1"/>
        <v>0</v>
      </c>
      <c r="K28" s="217">
        <f t="shared" si="1"/>
        <v>0</v>
      </c>
      <c r="L28" s="217">
        <f t="shared" si="1"/>
        <v>0</v>
      </c>
    </row>
  </sheetData>
  <sheetProtection password="CC02" sheet="1" objects="1" scenarios="1" formatColumns="0" formatRows="0"/>
  <mergeCells count="3">
    <mergeCell ref="D6:D7"/>
    <mergeCell ref="B6:B7"/>
    <mergeCell ref="C6:C7"/>
  </mergeCells>
  <printOptions/>
  <pageMargins left="0.2362204724409449" right="0" top="0.3937007874015748" bottom="0.1968503937007874" header="0.31496062992125984" footer="0.11811023622047245"/>
  <pageSetup fitToHeight="2" horizontalDpi="300" verticalDpi="300" orientation="landscape" paperSize="9" r:id="rId1"/>
  <headerFooter alignWithMargins="0">
    <oddFooter>&amp;R&amp;"Verdana,Normale"&amp;7&amp;P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>
    <tabColor theme="7" tint="0.5999900102615356"/>
  </sheetPr>
  <dimension ref="B1:L43"/>
  <sheetViews>
    <sheetView showGridLines="0" zoomScalePageLayoutView="0" workbookViewId="0" topLeftCell="A1">
      <selection activeCell="J15" sqref="J15"/>
    </sheetView>
  </sheetViews>
  <sheetFormatPr defaultColWidth="9.140625" defaultRowHeight="12.75"/>
  <cols>
    <col min="1" max="1" width="1.7109375" style="1" customWidth="1"/>
    <col min="2" max="2" width="3.28125" style="1" bestFit="1" customWidth="1"/>
    <col min="3" max="3" width="20.57421875" style="1" customWidth="1"/>
    <col min="4" max="10" width="14.28125" style="1" customWidth="1"/>
    <col min="11" max="11" width="14.8515625" style="1" customWidth="1"/>
    <col min="12" max="12" width="14.28125" style="1" hidden="1" customWidth="1"/>
    <col min="13" max="13" width="1.8515625" style="1" customWidth="1"/>
    <col min="14" max="16384" width="9.140625" style="1" customWidth="1"/>
  </cols>
  <sheetData>
    <row r="1" ht="12.75" customHeight="1">
      <c r="B1" s="157" t="s">
        <v>127</v>
      </c>
    </row>
    <row r="2" spans="4:11" s="256" customFormat="1" ht="13.5" customHeight="1" thickBot="1">
      <c r="D2" s="280">
        <f>IF(D3="Progetto non ammissibile","Il progetto non rispetta il limite minimo di spesa per la dimensione impresa selezionata","")</f>
      </c>
      <c r="E2" s="280"/>
      <c r="F2" s="280"/>
      <c r="G2" s="280"/>
      <c r="H2" s="280"/>
      <c r="I2" s="1"/>
      <c r="J2" s="1"/>
      <c r="K2" s="1"/>
    </row>
    <row r="3" spans="2:12" s="16" customFormat="1" ht="15.75" customHeight="1" thickBot="1">
      <c r="B3" s="277" t="s">
        <v>77</v>
      </c>
      <c r="C3" s="277"/>
      <c r="D3" s="148">
        <f>IF(AND(L41&gt;0,D6="grande",L41&lt;350000),"Progetto non ammissibile",IF(AND(L41&gt;0,D6="media",L41&lt;200000),"Progetto non ammissibile",IF(AND(L41&gt;0,L41&lt;60000,OR(D6="piccola",D6="micro")),"Progetto non ammissibile",SUM(D4:D5))))</f>
        <v>0</v>
      </c>
      <c r="E3" s="57"/>
      <c r="F3" s="281" t="s">
        <v>54</v>
      </c>
      <c r="G3" s="282"/>
      <c r="H3" s="282"/>
      <c r="I3" s="282"/>
      <c r="J3" s="282"/>
      <c r="K3" s="283"/>
      <c r="L3" s="56"/>
    </row>
    <row r="4" spans="2:12" ht="15.75" customHeight="1">
      <c r="B4" s="149"/>
      <c r="C4" s="150" t="s">
        <v>71</v>
      </c>
      <c r="D4" s="148">
        <f>L28</f>
        <v>0</v>
      </c>
      <c r="E4" s="57"/>
      <c r="F4" s="288" t="s">
        <v>126</v>
      </c>
      <c r="G4" s="289"/>
      <c r="H4" s="289"/>
      <c r="I4" s="289"/>
      <c r="J4" s="289"/>
      <c r="K4" s="290"/>
      <c r="L4" s="59"/>
    </row>
    <row r="5" spans="2:12" ht="15.75" customHeight="1" thickBot="1">
      <c r="B5" s="149"/>
      <c r="C5" s="150" t="s">
        <v>72</v>
      </c>
      <c r="D5" s="148">
        <f>L39</f>
        <v>0</v>
      </c>
      <c r="E5" s="57"/>
      <c r="F5" s="291"/>
      <c r="G5" s="292"/>
      <c r="H5" s="292"/>
      <c r="I5" s="292"/>
      <c r="J5" s="292"/>
      <c r="K5" s="293"/>
      <c r="L5" s="57"/>
    </row>
    <row r="6" spans="2:12" ht="15.75" customHeight="1" thickBot="1">
      <c r="B6" s="278" t="s">
        <v>64</v>
      </c>
      <c r="C6" s="279"/>
      <c r="D6" s="151" t="s">
        <v>36</v>
      </c>
      <c r="E6" s="57"/>
      <c r="F6" s="281" t="s">
        <v>52</v>
      </c>
      <c r="G6" s="282"/>
      <c r="H6" s="282"/>
      <c r="I6" s="282"/>
      <c r="J6" s="282"/>
      <c r="K6" s="283"/>
      <c r="L6" s="57"/>
    </row>
    <row r="7" spans="2:12" ht="15.75" customHeight="1">
      <c r="B7" s="278" t="s">
        <v>70</v>
      </c>
      <c r="C7" s="279"/>
      <c r="D7" s="152" t="s">
        <v>36</v>
      </c>
      <c r="E7" s="57"/>
      <c r="F7" s="288" t="s">
        <v>126</v>
      </c>
      <c r="G7" s="289"/>
      <c r="H7" s="289"/>
      <c r="I7" s="289"/>
      <c r="J7" s="289"/>
      <c r="K7" s="290"/>
      <c r="L7" s="57"/>
    </row>
    <row r="8" spans="2:12" s="4" customFormat="1" ht="15.75" customHeight="1" thickBot="1">
      <c r="B8" s="277" t="s">
        <v>73</v>
      </c>
      <c r="C8" s="277"/>
      <c r="D8" s="148">
        <f>IF(AND(D3&gt;0,D7&lt;&gt;"SI",L21+L32&lt;L41/10,L22+L33&lt;L41/5),"Progetto non ammissibile",SUM(D9:D10))</f>
        <v>0</v>
      </c>
      <c r="E8" s="57"/>
      <c r="F8" s="288"/>
      <c r="G8" s="292"/>
      <c r="H8" s="292"/>
      <c r="I8" s="292"/>
      <c r="J8" s="292"/>
      <c r="K8" s="293"/>
      <c r="L8" s="57"/>
    </row>
    <row r="9" spans="2:12" s="4" customFormat="1" ht="15.75" customHeight="1" thickBot="1">
      <c r="B9" s="149"/>
      <c r="C9" s="150" t="s">
        <v>71</v>
      </c>
      <c r="D9" s="148">
        <f>IF(OR(D$6&amp;D$7="microNO",D$6&amp;D$7="piccolaNO"),D4*riepilogo!E40,IF(OR(D$6&amp;D$7="microSI",D$6&amp;D$7="piccolaSI"),D4*riepilogo!E41,IF(D$6&amp;D$7="mediaNO",D4*riepilogo!E42,IF(D$6&amp;D$7="mediaSI",D4*riepilogo!E43,IF(D$6&amp;D$7="grandeNO",D4*riepilogo!E44,IF(D$6&amp;D$7="grandeSI",D4*riepilogo!E45,0))))))+IF(OR(F10&gt;12,F10="",F10=0),0,D4*0.05)</f>
        <v>0</v>
      </c>
      <c r="E9" s="57"/>
      <c r="F9" s="228" t="s">
        <v>96</v>
      </c>
      <c r="L9" s="57"/>
    </row>
    <row r="10" spans="2:12" s="4" customFormat="1" ht="15.75" customHeight="1">
      <c r="B10" s="149"/>
      <c r="C10" s="150" t="s">
        <v>72</v>
      </c>
      <c r="D10" s="148">
        <f>IF(OR(D$6&amp;D$7="microNO",D$6&amp;D$7="piccolaNO"),D5*riepilogo!F40,IF(OR(D$6&amp;D$7="microSI",D$6&amp;D$7="piccolaSI"),D5*riepilogo!F41,IF(D$6&amp;D$7="mediaNO",D5*riepilogo!F42,IF(D$6&amp;D$7="mediaSI",D5*riepilogo!F43,IF(D$6&amp;D$7="grandeNO",D5*riepilogo!F44,IF(D$6&amp;D$7="grandeSI",D5*riepilogo!F45,0))))))+IF(OR(F10&gt;12,F10="",F10=0),0,D5*0.05)</f>
        <v>0</v>
      </c>
      <c r="E10" s="57"/>
      <c r="F10" s="153"/>
      <c r="G10" s="141"/>
      <c r="H10" s="141"/>
      <c r="I10" s="141"/>
      <c r="J10" s="141"/>
      <c r="K10" s="141"/>
      <c r="L10" s="57"/>
    </row>
    <row r="11" spans="2:12" s="4" customFormat="1" ht="16.5" customHeight="1">
      <c r="B11" s="57"/>
      <c r="C11" s="58"/>
      <c r="D11" s="294">
        <f>IF(D8="Progetto non ammissibile","Il progetto non soddisfa almeno una delle condizioni di ammissibilità (progetto congiunto o 10% spese enti ricerca o 20% spese consulenze)","")</f>
      </c>
      <c r="E11" s="294"/>
      <c r="F11" s="294"/>
      <c r="G11" s="294"/>
      <c r="H11" s="294"/>
      <c r="I11" s="294"/>
      <c r="J11" s="294"/>
      <c r="K11" s="294"/>
      <c r="L11" s="57"/>
    </row>
    <row r="12" spans="2:12" ht="24.75" customHeight="1">
      <c r="B12" s="9" t="s">
        <v>21</v>
      </c>
      <c r="C12" s="9"/>
      <c r="D12" s="73"/>
      <c r="E12" s="55"/>
      <c r="F12" s="9"/>
      <c r="G12" s="55"/>
      <c r="H12" s="9"/>
      <c r="I12" s="55"/>
      <c r="J12" s="55"/>
      <c r="K12" s="55"/>
      <c r="L12" s="69"/>
    </row>
    <row r="13" spans="2:12" ht="13.5" customHeight="1">
      <c r="B13" s="154"/>
      <c r="C13" s="155" t="s">
        <v>25</v>
      </c>
      <c r="D13" s="156" t="s">
        <v>26</v>
      </c>
      <c r="E13" s="156" t="s">
        <v>27</v>
      </c>
      <c r="F13" s="156" t="s">
        <v>28</v>
      </c>
      <c r="G13" s="156" t="s">
        <v>29</v>
      </c>
      <c r="H13" s="156" t="s">
        <v>30</v>
      </c>
      <c r="I13" s="156" t="s">
        <v>31</v>
      </c>
      <c r="J13" s="156" t="s">
        <v>32</v>
      </c>
      <c r="K13" s="156" t="s">
        <v>33</v>
      </c>
      <c r="L13" s="68"/>
    </row>
    <row r="14" spans="2:12" s="49" customFormat="1" ht="65.25" customHeight="1">
      <c r="B14" s="287"/>
      <c r="C14" s="159" t="s">
        <v>74</v>
      </c>
      <c r="D14" s="158" t="s">
        <v>36</v>
      </c>
      <c r="E14" s="158" t="s">
        <v>36</v>
      </c>
      <c r="F14" s="158" t="s">
        <v>36</v>
      </c>
      <c r="G14" s="158" t="s">
        <v>36</v>
      </c>
      <c r="H14" s="158" t="s">
        <v>36</v>
      </c>
      <c r="I14" s="158" t="s">
        <v>36</v>
      </c>
      <c r="J14" s="158" t="s">
        <v>36</v>
      </c>
      <c r="K14" s="158" t="s">
        <v>36</v>
      </c>
      <c r="L14" s="67"/>
    </row>
    <row r="15" spans="2:12" s="16" customFormat="1" ht="10.5" customHeight="1">
      <c r="B15" s="287"/>
      <c r="C15" s="159" t="s">
        <v>75</v>
      </c>
      <c r="D15" s="158" t="s">
        <v>36</v>
      </c>
      <c r="E15" s="158" t="s">
        <v>36</v>
      </c>
      <c r="F15" s="158" t="s">
        <v>36</v>
      </c>
      <c r="G15" s="158" t="s">
        <v>36</v>
      </c>
      <c r="H15" s="158" t="s">
        <v>36</v>
      </c>
      <c r="I15" s="158" t="s">
        <v>36</v>
      </c>
      <c r="J15" s="158" t="s">
        <v>36</v>
      </c>
      <c r="K15" s="158" t="s">
        <v>36</v>
      </c>
      <c r="L15" s="67"/>
    </row>
    <row r="16" spans="2:12" s="16" customFormat="1" ht="10.5" customHeight="1">
      <c r="B16" s="287"/>
      <c r="C16" s="159" t="s">
        <v>95</v>
      </c>
      <c r="D16" s="158" t="s">
        <v>36</v>
      </c>
      <c r="E16" s="158" t="s">
        <v>36</v>
      </c>
      <c r="F16" s="158" t="s">
        <v>36</v>
      </c>
      <c r="G16" s="158" t="s">
        <v>36</v>
      </c>
      <c r="H16" s="158" t="s">
        <v>36</v>
      </c>
      <c r="I16" s="158" t="s">
        <v>36</v>
      </c>
      <c r="J16" s="158" t="s">
        <v>36</v>
      </c>
      <c r="K16" s="158" t="s">
        <v>36</v>
      </c>
      <c r="L16" s="67"/>
    </row>
    <row r="17" s="16" customFormat="1" ht="3" customHeight="1"/>
    <row r="18" s="16" customFormat="1" ht="9.75">
      <c r="L18" s="5" t="s">
        <v>35</v>
      </c>
    </row>
    <row r="19" spans="2:12" s="16" customFormat="1" ht="10.5" customHeight="1">
      <c r="B19" s="284" t="s">
        <v>23</v>
      </c>
      <c r="C19" s="159" t="s">
        <v>40</v>
      </c>
      <c r="D19" s="160">
        <f>IF(D$15="ricerca",'a)personale'!Q$39,0)</f>
        <v>0</v>
      </c>
      <c r="E19" s="160">
        <f>IF(E$15="ricerca",'a)personale'!R$39,0)</f>
        <v>0</v>
      </c>
      <c r="F19" s="160">
        <f>IF(F$15="ricerca",'a)personale'!S$39,0)</f>
        <v>0</v>
      </c>
      <c r="G19" s="160">
        <f>IF(G$15="ricerca",'a)personale'!T$39,0)</f>
        <v>0</v>
      </c>
      <c r="H19" s="160">
        <f>IF(H$15="ricerca",'a)personale'!U$39,0)</f>
        <v>0</v>
      </c>
      <c r="I19" s="160">
        <f>IF(I$15="ricerca",'a)personale'!V$39,0)</f>
        <v>0</v>
      </c>
      <c r="J19" s="160">
        <f>IF(J$15="ricerca",'a)personale'!W$39,0)</f>
        <v>0</v>
      </c>
      <c r="K19" s="160">
        <f>IF(K$15="ricerca",'a)personale'!X$39,0)</f>
        <v>0</v>
      </c>
      <c r="L19" s="230">
        <f>SUM(D19:K19)</f>
        <v>0</v>
      </c>
    </row>
    <row r="20" spans="2:12" s="16" customFormat="1" ht="9.75">
      <c r="B20" s="284"/>
      <c r="C20" s="159" t="s">
        <v>60</v>
      </c>
      <c r="D20" s="160">
        <f>IF(D$15="ricerca",'b)strumenti'!J$28,0)</f>
        <v>0</v>
      </c>
      <c r="E20" s="160">
        <f>IF(E$15="ricerca",'b)strumenti'!K$28,0)</f>
        <v>0</v>
      </c>
      <c r="F20" s="160">
        <f>IF(F$15="ricerca",'b)strumenti'!L$28,0)</f>
        <v>0</v>
      </c>
      <c r="G20" s="160">
        <f>IF(G$15="ricerca",'b)strumenti'!M$28,0)</f>
        <v>0</v>
      </c>
      <c r="H20" s="160">
        <f>IF(H$15="ricerca",'b)strumenti'!N$28,0)</f>
        <v>0</v>
      </c>
      <c r="I20" s="160">
        <f>IF(I$15="ricerca",'b)strumenti'!O$28,0)</f>
        <v>0</v>
      </c>
      <c r="J20" s="160">
        <f>IF(J$15="ricerca",'b)strumenti'!P$28,0)</f>
        <v>0</v>
      </c>
      <c r="K20" s="160">
        <f>IF(K$15="ricerca",'b)strumenti'!Q$28,0)</f>
        <v>0</v>
      </c>
      <c r="L20" s="230">
        <f aca="true" t="shared" si="0" ref="L20:L41">SUM(D20:K20)</f>
        <v>0</v>
      </c>
    </row>
    <row r="21" spans="2:12" s="16" customFormat="1" ht="9.75">
      <c r="B21" s="284"/>
      <c r="C21" s="159" t="s">
        <v>61</v>
      </c>
      <c r="D21" s="160">
        <f>IF(D$15="ricerca",'c)consulenze enti'!E$28,0)</f>
        <v>0</v>
      </c>
      <c r="E21" s="160">
        <f>IF(E$15="ricerca",'c)consulenze enti'!F$28,0)</f>
        <v>0</v>
      </c>
      <c r="F21" s="160">
        <f>IF(F$15="ricerca",'c)consulenze enti'!G$28,0)</f>
        <v>0</v>
      </c>
      <c r="G21" s="160">
        <f>IF(G$15="ricerca",'c)consulenze enti'!H$28,0)</f>
        <v>0</v>
      </c>
      <c r="H21" s="160">
        <f>IF(H$15="ricerca",'c)consulenze enti'!I$28,0)</f>
        <v>0</v>
      </c>
      <c r="I21" s="160">
        <f>IF(I$15="ricerca",'c)consulenze enti'!J$28,0)</f>
        <v>0</v>
      </c>
      <c r="J21" s="160">
        <f>IF(J$15="ricerca",'c)consulenze enti'!K$28,0)</f>
        <v>0</v>
      </c>
      <c r="K21" s="160">
        <f>IF(K$15="ricerca",'c)consulenze enti'!L$28,0)</f>
        <v>0</v>
      </c>
      <c r="L21" s="230">
        <f t="shared" si="0"/>
        <v>0</v>
      </c>
    </row>
    <row r="22" spans="2:12" s="16" customFormat="1" ht="9.75">
      <c r="B22" s="284"/>
      <c r="C22" s="159" t="s">
        <v>62</v>
      </c>
      <c r="D22" s="160">
        <f>IF(D$15="ricerca",'d)consulenze esterni'!E$28,0)</f>
        <v>0</v>
      </c>
      <c r="E22" s="160">
        <f>IF(E$15="ricerca",'d)consulenze esterni'!F$28,0)</f>
        <v>0</v>
      </c>
      <c r="F22" s="160">
        <f>IF(F$15="ricerca",'d)consulenze esterni'!G$28,0)</f>
        <v>0</v>
      </c>
      <c r="G22" s="160">
        <f>IF(G$15="ricerca",'d)consulenze esterni'!H$28,0)</f>
        <v>0</v>
      </c>
      <c r="H22" s="160">
        <f>IF(H$15="ricerca",'d)consulenze esterni'!I$28,0)</f>
        <v>0</v>
      </c>
      <c r="I22" s="160">
        <f>IF(I$15="ricerca",'d)consulenze esterni'!J$28,0)</f>
        <v>0</v>
      </c>
      <c r="J22" s="160">
        <f>IF(J$15="ricerca",'d)consulenze esterni'!K$28,0)</f>
        <v>0</v>
      </c>
      <c r="K22" s="160">
        <f>IF(K$15="ricerca",'d)consulenze esterni'!L$28,0)</f>
        <v>0</v>
      </c>
      <c r="L22" s="160">
        <f t="shared" si="0"/>
        <v>0</v>
      </c>
    </row>
    <row r="23" spans="2:12" s="16" customFormat="1" ht="10.5" customHeight="1">
      <c r="B23" s="284"/>
      <c r="C23" s="159" t="s">
        <v>105</v>
      </c>
      <c r="D23" s="160">
        <f>IF(D$15="ricerca",'e)prestazioni servizi'!E$24+'e)prestazioni servizi'!E$30,0)</f>
        <v>0</v>
      </c>
      <c r="E23" s="160">
        <f>IF(E$15="ricerca",'e)prestazioni servizi'!F$24+'e)prestazioni servizi'!F$30,0)</f>
        <v>0</v>
      </c>
      <c r="F23" s="160">
        <f>IF(F$15="ricerca",'e)prestazioni servizi'!G$24+'e)prestazioni servizi'!G$30,0)</f>
        <v>0</v>
      </c>
      <c r="G23" s="160">
        <f>IF(G$15="ricerca",'e)prestazioni servizi'!H$24+'e)prestazioni servizi'!H$30,0)</f>
        <v>0</v>
      </c>
      <c r="H23" s="160">
        <f>IF(H$15="ricerca",'e)prestazioni servizi'!I$24+'e)prestazioni servizi'!I$30,0)</f>
        <v>0</v>
      </c>
      <c r="I23" s="160">
        <f>IF(I$15="ricerca",'e)prestazioni servizi'!J$24+'e)prestazioni servizi'!J$30,0)</f>
        <v>0</v>
      </c>
      <c r="J23" s="160">
        <f>IF(J$15="ricerca",'e)prestazioni servizi'!K$24+'e)prestazioni servizi'!K$30,0)</f>
        <v>0</v>
      </c>
      <c r="K23" s="160">
        <f>IF(K$15="ricerca",'e)prestazioni servizi'!L$24+'e)prestazioni servizi'!L$30,0)</f>
        <v>0</v>
      </c>
      <c r="L23" s="160">
        <f t="shared" si="0"/>
        <v>0</v>
      </c>
    </row>
    <row r="24" spans="2:12" s="16" customFormat="1" ht="9.75">
      <c r="B24" s="284"/>
      <c r="C24" s="159" t="s">
        <v>46</v>
      </c>
      <c r="D24" s="160">
        <f>IF(D$15="ricerca",'f)immateriali'!J$28,0)</f>
        <v>0</v>
      </c>
      <c r="E24" s="160">
        <f>IF(E$15="ricerca",'f)immateriali'!K$28,0)</f>
        <v>0</v>
      </c>
      <c r="F24" s="160">
        <f>IF(F$15="ricerca",'f)immateriali'!L$28,0)</f>
        <v>0</v>
      </c>
      <c r="G24" s="160">
        <f>IF(G$15="ricerca",'f)immateriali'!M$28,0)</f>
        <v>0</v>
      </c>
      <c r="H24" s="160">
        <f>IF(H$15="ricerca",'f)immateriali'!N$28,0)</f>
        <v>0</v>
      </c>
      <c r="I24" s="160">
        <f>IF(I$15="ricerca",'f)immateriali'!O$28,0)</f>
        <v>0</v>
      </c>
      <c r="J24" s="160">
        <f>IF(J$15="ricerca",'f)immateriali'!P$28,0)</f>
        <v>0</v>
      </c>
      <c r="K24" s="160">
        <f>IF(K$15="ricerca",'f)immateriali'!Q$28,0)</f>
        <v>0</v>
      </c>
      <c r="L24" s="160">
        <f t="shared" si="0"/>
        <v>0</v>
      </c>
    </row>
    <row r="25" spans="2:12" s="16" customFormat="1" ht="9.75">
      <c r="B25" s="284"/>
      <c r="C25" s="159" t="s">
        <v>97</v>
      </c>
      <c r="D25" s="160">
        <f>IF(D$15="ricerca",'g)realizzazione prototipi'!E$28,0)</f>
        <v>0</v>
      </c>
      <c r="E25" s="160">
        <f>IF(E$15="ricerca",'g)realizzazione prototipi'!F$28,0)</f>
        <v>0</v>
      </c>
      <c r="F25" s="160">
        <f>IF(F$15="ricerca",'g)realizzazione prototipi'!G$28,0)</f>
        <v>0</v>
      </c>
      <c r="G25" s="160">
        <f>IF(G$15="ricerca",'g)realizzazione prototipi'!H$28,0)</f>
        <v>0</v>
      </c>
      <c r="H25" s="160">
        <f>IF(H$15="ricerca",'g)realizzazione prototipi'!I$28,0)</f>
        <v>0</v>
      </c>
      <c r="I25" s="160">
        <f>IF(I$15="ricerca",'g)realizzazione prototipi'!J$28,0)</f>
        <v>0</v>
      </c>
      <c r="J25" s="160">
        <f>IF(J$15="ricerca",'g)realizzazione prototipi'!K$28,0)</f>
        <v>0</v>
      </c>
      <c r="K25" s="160">
        <f>IF(K$15="ricerca",'g)realizzazione prototipi'!L$28,0)</f>
        <v>0</v>
      </c>
      <c r="L25" s="160">
        <f>SUM(D25:K25)</f>
        <v>0</v>
      </c>
    </row>
    <row r="26" spans="2:12" s="16" customFormat="1" ht="9.75">
      <c r="B26" s="284"/>
      <c r="C26" s="159" t="s">
        <v>100</v>
      </c>
      <c r="D26" s="160">
        <f>IF(D$15="ricerca",'h)materiali consumo'!E$28,0)</f>
        <v>0</v>
      </c>
      <c r="E26" s="160">
        <f>IF(E$15="ricerca",'h)materiali consumo'!F$28,0)</f>
        <v>0</v>
      </c>
      <c r="F26" s="160">
        <f>IF(F$15="ricerca",'h)materiali consumo'!G$28,0)</f>
        <v>0</v>
      </c>
      <c r="G26" s="160">
        <f>IF(G$15="ricerca",'h)materiali consumo'!H$28,0)</f>
        <v>0</v>
      </c>
      <c r="H26" s="160">
        <f>IF(H$15="ricerca",'h)materiali consumo'!I$28,0)</f>
        <v>0</v>
      </c>
      <c r="I26" s="160">
        <f>IF(I$15="ricerca",'h)materiali consumo'!J$28,0)</f>
        <v>0</v>
      </c>
      <c r="J26" s="160">
        <f>IF(J$15="ricerca",'h)materiali consumo'!K$28,0)</f>
        <v>0</v>
      </c>
      <c r="K26" s="160">
        <f>IF(K$15="ricerca",'h)materiali consumo'!L$28,0)</f>
        <v>0</v>
      </c>
      <c r="L26" s="230">
        <f t="shared" si="0"/>
        <v>0</v>
      </c>
    </row>
    <row r="27" spans="2:12" s="16" customFormat="1" ht="9.75">
      <c r="B27" s="284"/>
      <c r="C27" s="159" t="s">
        <v>101</v>
      </c>
      <c r="D27" s="160">
        <f aca="true" t="shared" si="1" ref="D27:K27">D19*0.1</f>
        <v>0</v>
      </c>
      <c r="E27" s="160">
        <f t="shared" si="1"/>
        <v>0</v>
      </c>
      <c r="F27" s="160">
        <f t="shared" si="1"/>
        <v>0</v>
      </c>
      <c r="G27" s="160">
        <f t="shared" si="1"/>
        <v>0</v>
      </c>
      <c r="H27" s="160">
        <f t="shared" si="1"/>
        <v>0</v>
      </c>
      <c r="I27" s="160">
        <f t="shared" si="1"/>
        <v>0</v>
      </c>
      <c r="J27" s="160">
        <f t="shared" si="1"/>
        <v>0</v>
      </c>
      <c r="K27" s="160">
        <f t="shared" si="1"/>
        <v>0</v>
      </c>
      <c r="L27" s="230">
        <f t="shared" si="0"/>
        <v>0</v>
      </c>
    </row>
    <row r="28" spans="2:12" s="16" customFormat="1" ht="10.5" customHeight="1">
      <c r="B28" s="286" t="s">
        <v>41</v>
      </c>
      <c r="C28" s="286"/>
      <c r="D28" s="160">
        <f aca="true" t="shared" si="2" ref="D28:K28">SUM(D19:D27)</f>
        <v>0</v>
      </c>
      <c r="E28" s="160">
        <f t="shared" si="2"/>
        <v>0</v>
      </c>
      <c r="F28" s="160">
        <f t="shared" si="2"/>
        <v>0</v>
      </c>
      <c r="G28" s="160">
        <f t="shared" si="2"/>
        <v>0</v>
      </c>
      <c r="H28" s="160">
        <f t="shared" si="2"/>
        <v>0</v>
      </c>
      <c r="I28" s="160">
        <f t="shared" si="2"/>
        <v>0</v>
      </c>
      <c r="J28" s="160">
        <f t="shared" si="2"/>
        <v>0</v>
      </c>
      <c r="K28" s="160">
        <f t="shared" si="2"/>
        <v>0</v>
      </c>
      <c r="L28" s="160">
        <f t="shared" si="0"/>
        <v>0</v>
      </c>
    </row>
    <row r="29" s="16" customFormat="1" ht="9.75"/>
    <row r="30" spans="2:12" s="16" customFormat="1" ht="10.5" customHeight="1">
      <c r="B30" s="285" t="s">
        <v>24</v>
      </c>
      <c r="C30" s="231" t="s">
        <v>40</v>
      </c>
      <c r="D30" s="160">
        <f>IF(D$15="sviluppo",'a)personale'!Q$39,0)</f>
        <v>0</v>
      </c>
      <c r="E30" s="160">
        <f>IF(E$15="sviluppo",'a)personale'!R$39,0)</f>
        <v>0</v>
      </c>
      <c r="F30" s="160">
        <f>IF(F$15="sviluppo",'a)personale'!S$39,0)</f>
        <v>0</v>
      </c>
      <c r="G30" s="160">
        <f>IF(G$15="sviluppo",'a)personale'!T$39,0)</f>
        <v>0</v>
      </c>
      <c r="H30" s="160">
        <f>IF(H$15="sviluppo",'a)personale'!U$39,0)</f>
        <v>0</v>
      </c>
      <c r="I30" s="160">
        <f>IF(I$15="sviluppo",'a)personale'!V$39,0)</f>
        <v>0</v>
      </c>
      <c r="J30" s="160">
        <f>IF(J$15="sviluppo",'a)personale'!W$39,0)</f>
        <v>0</v>
      </c>
      <c r="K30" s="160">
        <f>IF(K$15="sviluppo",'a)personale'!X$39,0)</f>
        <v>0</v>
      </c>
      <c r="L30" s="233">
        <f t="shared" si="0"/>
        <v>0</v>
      </c>
    </row>
    <row r="31" spans="2:12" s="16" customFormat="1" ht="9.75">
      <c r="B31" s="285"/>
      <c r="C31" s="231" t="s">
        <v>60</v>
      </c>
      <c r="D31" s="232">
        <f>IF(D$15="sviluppo",'b)strumenti'!J$28,0)</f>
        <v>0</v>
      </c>
      <c r="E31" s="232">
        <f>IF(E$15="sviluppo",'b)strumenti'!K$28,0)</f>
        <v>0</v>
      </c>
      <c r="F31" s="232">
        <f>IF(F$15="sviluppo",'b)strumenti'!L$28,0)</f>
        <v>0</v>
      </c>
      <c r="G31" s="232">
        <f>IF(G$15="sviluppo",'b)strumenti'!M$28,0)</f>
        <v>0</v>
      </c>
      <c r="H31" s="232">
        <f>IF(H$15="sviluppo",'b)strumenti'!N$28,0)</f>
        <v>0</v>
      </c>
      <c r="I31" s="232">
        <f>IF(I$15="sviluppo",'b)strumenti'!O$28,0)</f>
        <v>0</v>
      </c>
      <c r="J31" s="232">
        <f>IF(J$15="sviluppo",'b)strumenti'!P$28,0)</f>
        <v>0</v>
      </c>
      <c r="K31" s="232">
        <f>IF(K$15="sviluppo",'b)strumenti'!Q$28,0)</f>
        <v>0</v>
      </c>
      <c r="L31" s="233">
        <f t="shared" si="0"/>
        <v>0</v>
      </c>
    </row>
    <row r="32" spans="2:12" s="16" customFormat="1" ht="9.75">
      <c r="B32" s="285"/>
      <c r="C32" s="231" t="s">
        <v>61</v>
      </c>
      <c r="D32" s="232">
        <f>IF(D$15="sviluppo",'c)consulenze enti'!E$28,0)</f>
        <v>0</v>
      </c>
      <c r="E32" s="232">
        <f>IF(E$15="sviluppo",'c)consulenze enti'!F$28,0)</f>
        <v>0</v>
      </c>
      <c r="F32" s="232">
        <f>IF(F$15="sviluppo",'c)consulenze enti'!G$28,0)</f>
        <v>0</v>
      </c>
      <c r="G32" s="232">
        <f>IF(G$15="sviluppo",'c)consulenze enti'!H$28,0)</f>
        <v>0</v>
      </c>
      <c r="H32" s="232">
        <f>IF(H$15="sviluppo",'c)consulenze enti'!I$28,0)</f>
        <v>0</v>
      </c>
      <c r="I32" s="232">
        <f>IF(I$15="sviluppo",'c)consulenze enti'!J$28,0)</f>
        <v>0</v>
      </c>
      <c r="J32" s="232">
        <f>IF(J$15="sviluppo",'c)consulenze enti'!K$28,0)</f>
        <v>0</v>
      </c>
      <c r="K32" s="232">
        <f>IF(K$15="sviluppo",'c)consulenze enti'!L$28,0)</f>
        <v>0</v>
      </c>
      <c r="L32" s="233">
        <f t="shared" si="0"/>
        <v>0</v>
      </c>
    </row>
    <row r="33" spans="2:12" s="16" customFormat="1" ht="9.75">
      <c r="B33" s="285"/>
      <c r="C33" s="231" t="s">
        <v>62</v>
      </c>
      <c r="D33" s="232">
        <f>IF(D$15="sviluppo",'d)consulenze esterni'!E$28,0)</f>
        <v>0</v>
      </c>
      <c r="E33" s="232">
        <f>IF(E$15="sviluppo",'d)consulenze esterni'!F$28,0)</f>
        <v>0</v>
      </c>
      <c r="F33" s="232">
        <f>IF(F$15="sviluppo",'d)consulenze esterni'!G$28,0)</f>
        <v>0</v>
      </c>
      <c r="G33" s="232">
        <f>IF(G$15="sviluppo",'d)consulenze esterni'!H$28,0)</f>
        <v>0</v>
      </c>
      <c r="H33" s="232">
        <f>IF(H$15="sviluppo",'d)consulenze esterni'!I$28,0)</f>
        <v>0</v>
      </c>
      <c r="I33" s="232">
        <f>IF(I$15="sviluppo",'d)consulenze esterni'!J$28,0)</f>
        <v>0</v>
      </c>
      <c r="J33" s="232">
        <f>IF(J$15="sviluppo",'d)consulenze esterni'!K$28,0)</f>
        <v>0</v>
      </c>
      <c r="K33" s="232">
        <f>IF(K$15="sviluppo",'d)consulenze esterni'!L$28,0)</f>
        <v>0</v>
      </c>
      <c r="L33" s="232">
        <f t="shared" si="0"/>
        <v>0</v>
      </c>
    </row>
    <row r="34" spans="2:12" s="16" customFormat="1" ht="10.5" customHeight="1">
      <c r="B34" s="285"/>
      <c r="C34" s="231" t="s">
        <v>105</v>
      </c>
      <c r="D34" s="232">
        <f>IF(D$15="sviluppo",'e)prestazioni servizi'!E$24+'e)prestazioni servizi'!E$30,0)</f>
        <v>0</v>
      </c>
      <c r="E34" s="232">
        <f>IF(E$15="sviluppo",'e)prestazioni servizi'!F$24+'e)prestazioni servizi'!F$30,0)</f>
        <v>0</v>
      </c>
      <c r="F34" s="232">
        <f>IF(F$15="sviluppo",'e)prestazioni servizi'!G$24+'e)prestazioni servizi'!G$30,0)</f>
        <v>0</v>
      </c>
      <c r="G34" s="232">
        <f>IF(G$15="sviluppo",'e)prestazioni servizi'!H$24+'e)prestazioni servizi'!H$30,0)</f>
        <v>0</v>
      </c>
      <c r="H34" s="232">
        <f>IF(H$15="sviluppo",'e)prestazioni servizi'!I$24+'e)prestazioni servizi'!I$30,0)</f>
        <v>0</v>
      </c>
      <c r="I34" s="232">
        <f>IF(I$15="sviluppo",'e)prestazioni servizi'!J$24+'e)prestazioni servizi'!J$30,0)</f>
        <v>0</v>
      </c>
      <c r="J34" s="232">
        <f>IF(J$15="sviluppo",'e)prestazioni servizi'!K$24+'e)prestazioni servizi'!K$30,0)</f>
        <v>0</v>
      </c>
      <c r="K34" s="232">
        <f>IF(K$15="sviluppo",'e)prestazioni servizi'!L$24+'e)prestazioni servizi'!L$30,0)</f>
        <v>0</v>
      </c>
      <c r="L34" s="232">
        <f t="shared" si="0"/>
        <v>0</v>
      </c>
    </row>
    <row r="35" spans="2:12" s="16" customFormat="1" ht="9.75">
      <c r="B35" s="285"/>
      <c r="C35" s="231" t="s">
        <v>46</v>
      </c>
      <c r="D35" s="232">
        <f>IF(D$15="sviluppo",'f)immateriali'!J$28,0)</f>
        <v>0</v>
      </c>
      <c r="E35" s="232">
        <f>IF(E$15="sviluppo",'f)immateriali'!K$28,0)</f>
        <v>0</v>
      </c>
      <c r="F35" s="232">
        <f>IF(F$15="sviluppo",'f)immateriali'!L$28,0)</f>
        <v>0</v>
      </c>
      <c r="G35" s="232">
        <f>IF(G$15="sviluppo",'f)immateriali'!M$28,0)</f>
        <v>0</v>
      </c>
      <c r="H35" s="232">
        <f>IF(H$15="sviluppo",'f)immateriali'!N$28,0)</f>
        <v>0</v>
      </c>
      <c r="I35" s="232">
        <f>IF(I$15="sviluppo",'f)immateriali'!O$28,0)</f>
        <v>0</v>
      </c>
      <c r="J35" s="232">
        <f>IF(J$15="sviluppo",'f)immateriali'!P$28,0)</f>
        <v>0</v>
      </c>
      <c r="K35" s="232">
        <f>IF(K$15="sviluppo",'f)immateriali'!Q$28,0)</f>
        <v>0</v>
      </c>
      <c r="L35" s="232">
        <f t="shared" si="0"/>
        <v>0</v>
      </c>
    </row>
    <row r="36" spans="2:12" s="16" customFormat="1" ht="9.75">
      <c r="B36" s="285"/>
      <c r="C36" s="231" t="s">
        <v>97</v>
      </c>
      <c r="D36" s="232">
        <f>IF(D$15="sviluppo",'g)realizzazione prototipi'!E$28,0)</f>
        <v>0</v>
      </c>
      <c r="E36" s="232">
        <f>IF(E$15="sviluppo",'g)realizzazione prototipi'!F$28,0)</f>
        <v>0</v>
      </c>
      <c r="F36" s="232">
        <f>IF(F$15="sviluppo",'g)realizzazione prototipi'!G$28,0)</f>
        <v>0</v>
      </c>
      <c r="G36" s="232">
        <f>IF(G$15="sviluppo",'g)realizzazione prototipi'!H$28,0)</f>
        <v>0</v>
      </c>
      <c r="H36" s="232">
        <f>IF(H$15="sviluppo",'g)realizzazione prototipi'!I$28,0)</f>
        <v>0</v>
      </c>
      <c r="I36" s="232">
        <f>IF(I$15="sviluppo",'g)realizzazione prototipi'!J$28,0)</f>
        <v>0</v>
      </c>
      <c r="J36" s="232">
        <f>IF(J$15="sviluppo",'g)realizzazione prototipi'!K$28,0)</f>
        <v>0</v>
      </c>
      <c r="K36" s="232">
        <f>IF(K$15="sviluppo",'g)realizzazione prototipi'!L$28,0)</f>
        <v>0</v>
      </c>
      <c r="L36" s="232">
        <f t="shared" si="0"/>
        <v>0</v>
      </c>
    </row>
    <row r="37" spans="2:12" s="16" customFormat="1" ht="9.75">
      <c r="B37" s="285"/>
      <c r="C37" s="231" t="s">
        <v>100</v>
      </c>
      <c r="D37" s="232">
        <f>IF(D$15="sviluppo",'h)materiali consumo'!E$28,0)</f>
        <v>0</v>
      </c>
      <c r="E37" s="232">
        <f>IF(E$15="sviluppo",'h)materiali consumo'!F$28,0)</f>
        <v>0</v>
      </c>
      <c r="F37" s="232">
        <f>IF(F$15="sviluppo",'h)materiali consumo'!G$28,0)</f>
        <v>0</v>
      </c>
      <c r="G37" s="232">
        <f>IF(G$15="sviluppo",'h)materiali consumo'!H$28,0)</f>
        <v>0</v>
      </c>
      <c r="H37" s="232">
        <f>IF(H$15="sviluppo",'h)materiali consumo'!I$28,0)</f>
        <v>0</v>
      </c>
      <c r="I37" s="232">
        <f>IF(I$15="sviluppo",'h)materiali consumo'!J$28,0)</f>
        <v>0</v>
      </c>
      <c r="J37" s="232">
        <f>IF(J$15="sviluppo",'h)materiali consumo'!K$28,0)</f>
        <v>0</v>
      </c>
      <c r="K37" s="232">
        <f>IF(K$15="sviluppo",'h)materiali consumo'!L$28,0)</f>
        <v>0</v>
      </c>
      <c r="L37" s="233">
        <f t="shared" si="0"/>
        <v>0</v>
      </c>
    </row>
    <row r="38" spans="2:12" s="16" customFormat="1" ht="9.75">
      <c r="B38" s="285"/>
      <c r="C38" s="231" t="s">
        <v>101</v>
      </c>
      <c r="D38" s="232">
        <f aca="true" t="shared" si="3" ref="D38:K38">D30*0.1</f>
        <v>0</v>
      </c>
      <c r="E38" s="232">
        <f t="shared" si="3"/>
        <v>0</v>
      </c>
      <c r="F38" s="232">
        <f t="shared" si="3"/>
        <v>0</v>
      </c>
      <c r="G38" s="232">
        <f t="shared" si="3"/>
        <v>0</v>
      </c>
      <c r="H38" s="232">
        <f t="shared" si="3"/>
        <v>0</v>
      </c>
      <c r="I38" s="232">
        <f t="shared" si="3"/>
        <v>0</v>
      </c>
      <c r="J38" s="232">
        <f t="shared" si="3"/>
        <v>0</v>
      </c>
      <c r="K38" s="232">
        <f t="shared" si="3"/>
        <v>0</v>
      </c>
      <c r="L38" s="233">
        <f t="shared" si="0"/>
        <v>0</v>
      </c>
    </row>
    <row r="39" spans="2:12" s="16" customFormat="1" ht="12.75" customHeight="1">
      <c r="B39" s="276" t="s">
        <v>42</v>
      </c>
      <c r="C39" s="276"/>
      <c r="D39" s="232">
        <f aca="true" t="shared" si="4" ref="D39:K39">SUM(D30:D38)</f>
        <v>0</v>
      </c>
      <c r="E39" s="232">
        <f t="shared" si="4"/>
        <v>0</v>
      </c>
      <c r="F39" s="232">
        <f t="shared" si="4"/>
        <v>0</v>
      </c>
      <c r="G39" s="232">
        <f t="shared" si="4"/>
        <v>0</v>
      </c>
      <c r="H39" s="232">
        <f t="shared" si="4"/>
        <v>0</v>
      </c>
      <c r="I39" s="232">
        <f t="shared" si="4"/>
        <v>0</v>
      </c>
      <c r="J39" s="232">
        <f t="shared" si="4"/>
        <v>0</v>
      </c>
      <c r="K39" s="232">
        <f t="shared" si="4"/>
        <v>0</v>
      </c>
      <c r="L39" s="232">
        <f t="shared" si="0"/>
        <v>0</v>
      </c>
    </row>
    <row r="40" spans="2:12" s="77" customFormat="1" ht="6.75" customHeight="1" thickBot="1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2:12" ht="15.75" customHeight="1" thickBot="1">
      <c r="B41" s="234"/>
      <c r="C41" s="235" t="s">
        <v>76</v>
      </c>
      <c r="D41" s="236">
        <f>D$28+D$39</f>
        <v>0</v>
      </c>
      <c r="E41" s="236">
        <f aca="true" t="shared" si="5" ref="E41:K41">E$28+E$39</f>
        <v>0</v>
      </c>
      <c r="F41" s="236">
        <f t="shared" si="5"/>
        <v>0</v>
      </c>
      <c r="G41" s="236">
        <f t="shared" si="5"/>
        <v>0</v>
      </c>
      <c r="H41" s="236">
        <f t="shared" si="5"/>
        <v>0</v>
      </c>
      <c r="I41" s="236">
        <f t="shared" si="5"/>
        <v>0</v>
      </c>
      <c r="J41" s="236">
        <f t="shared" si="5"/>
        <v>0</v>
      </c>
      <c r="K41" s="236">
        <f t="shared" si="5"/>
        <v>0</v>
      </c>
      <c r="L41" s="236">
        <f t="shared" si="0"/>
        <v>0</v>
      </c>
    </row>
    <row r="42" spans="2:12" ht="9.75">
      <c r="B42" s="77"/>
      <c r="C42" s="78"/>
      <c r="D42" s="79"/>
      <c r="E42" s="80"/>
      <c r="F42" s="79"/>
      <c r="G42" s="80"/>
      <c r="H42" s="79"/>
      <c r="I42" s="80"/>
      <c r="J42" s="80"/>
      <c r="K42" s="80"/>
      <c r="L42" s="88"/>
    </row>
    <row r="43" spans="2:12" ht="9.75">
      <c r="B43" s="57"/>
      <c r="C43" s="58"/>
      <c r="D43" s="57"/>
      <c r="E43" s="57"/>
      <c r="F43" s="57"/>
      <c r="G43" s="57"/>
      <c r="H43" s="57"/>
      <c r="I43" s="57"/>
      <c r="J43" s="57"/>
      <c r="K43" s="57"/>
      <c r="L43" s="57"/>
    </row>
  </sheetData>
  <sheetProtection password="CC02" sheet="1" objects="1" scenarios="1" formatColumns="0" formatRows="0"/>
  <mergeCells count="15">
    <mergeCell ref="B14:B16"/>
    <mergeCell ref="F6:K6"/>
    <mergeCell ref="F4:K5"/>
    <mergeCell ref="F7:K8"/>
    <mergeCell ref="D11:K11"/>
    <mergeCell ref="B39:C39"/>
    <mergeCell ref="B8:C8"/>
    <mergeCell ref="B7:C7"/>
    <mergeCell ref="B6:C6"/>
    <mergeCell ref="D2:H2"/>
    <mergeCell ref="B3:C3"/>
    <mergeCell ref="F3:K3"/>
    <mergeCell ref="B19:B27"/>
    <mergeCell ref="B30:B38"/>
    <mergeCell ref="B28:C28"/>
  </mergeCells>
  <conditionalFormatting sqref="D8">
    <cfRule type="expression" priority="6" dxfId="2">
      <formula>IF(D8="Progetto non ammissibile",TRUE,FALSE)</formula>
    </cfRule>
  </conditionalFormatting>
  <conditionalFormatting sqref="E8">
    <cfRule type="expression" priority="5" dxfId="2" stopIfTrue="1">
      <formula>IF($D$8="Progetto non ammissibile",TRUE,FALSE)</formula>
    </cfRule>
  </conditionalFormatting>
  <conditionalFormatting sqref="D11:K11">
    <cfRule type="expression" priority="4" dxfId="2" stopIfTrue="1">
      <formula>IF(D11&lt;&gt;"",TRUE,FALSE)</formula>
    </cfRule>
  </conditionalFormatting>
  <conditionalFormatting sqref="D3">
    <cfRule type="expression" priority="3" dxfId="2">
      <formula>IF(D3="Progetto non ammissibile",TRUE,FALSE)</formula>
    </cfRule>
  </conditionalFormatting>
  <conditionalFormatting sqref="E3">
    <cfRule type="expression" priority="2" dxfId="2" stopIfTrue="1">
      <formula>IF(D3="Progetto non ammissibile",TRUE,FALSE)</formula>
    </cfRule>
  </conditionalFormatting>
  <conditionalFormatting sqref="D2 I2:K2">
    <cfRule type="expression" priority="1" dxfId="2" stopIfTrue="1">
      <formula>IF(D3="Progetto non ammissibile",TRUE,FALSE)</formula>
    </cfRule>
  </conditionalFormatting>
  <dataValidations count="5">
    <dataValidation type="list" allowBlank="1" showErrorMessage="1" prompt="selezionare &quot;tipo attività&quot; dal menu a tendina" sqref="D15:K15">
      <formula1>tipofase</formula1>
    </dataValidation>
    <dataValidation allowBlank="1" showErrorMessage="1" prompt="inserire il nome della fase" sqref="D14:K14"/>
    <dataValidation type="list" allowBlank="1" showInputMessage="1" showErrorMessage="1" sqref="D6">
      <formula1>dimensione</formula1>
    </dataValidation>
    <dataValidation type="list" allowBlank="1" showInputMessage="1" showErrorMessage="1" sqref="D7">
      <formula1>congiuntoSI</formula1>
    </dataValidation>
    <dataValidation type="whole" operator="lessThanOrEqual" allowBlank="1" showInputMessage="1" showErrorMessage="1" error="La durata del progetto non può superare 18 mesi. Non sono ammesse frazioni di mese." sqref="F10">
      <formula1>18</formula1>
    </dataValidation>
  </dataValidations>
  <printOptions/>
  <pageMargins left="0.3937007874015748" right="0" top="0.5511811023622047" bottom="0.1968503937007874" header="0.31496062992125984" footer="0.11811023622047245"/>
  <pageSetup horizontalDpi="300" verticalDpi="300" orientation="landscape" paperSize="9" r:id="rId1"/>
  <headerFooter alignWithMargins="0">
    <oddHeader>&amp;R&amp;"Verdana,Normale"&amp;12Dettaglio spese progetto&amp;"Arial,Normale"&amp;10
&amp;"Verdana,Normale"fasi</oddHeader>
    <oddFooter>&amp;R&amp;7&amp;P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0">
    <tabColor indexed="50"/>
  </sheetPr>
  <dimension ref="A1:X41"/>
  <sheetViews>
    <sheetView showGridLines="0" zoomScalePageLayoutView="0" workbookViewId="0" topLeftCell="A1">
      <selection activeCell="B4" sqref="B4"/>
    </sheetView>
  </sheetViews>
  <sheetFormatPr defaultColWidth="9.140625" defaultRowHeight="12.75"/>
  <cols>
    <col min="1" max="1" width="2.7109375" style="47" customWidth="1"/>
    <col min="2" max="2" width="21.140625" style="16" customWidth="1"/>
    <col min="3" max="3" width="2.421875" style="16" customWidth="1"/>
    <col min="4" max="4" width="23.140625" style="5" customWidth="1"/>
    <col min="5" max="5" width="11.421875" style="16" customWidth="1"/>
    <col min="6" max="6" width="4.8515625" style="11" customWidth="1"/>
    <col min="7" max="7" width="5.8515625" style="52" customWidth="1"/>
    <col min="8" max="8" width="11.140625" style="18" customWidth="1"/>
    <col min="9" max="9" width="6.421875" style="64" customWidth="1"/>
    <col min="10" max="16" width="6.421875" style="12" customWidth="1"/>
    <col min="17" max="17" width="8.140625" style="64" hidden="1" customWidth="1"/>
    <col min="18" max="23" width="7.140625" style="12" hidden="1" customWidth="1"/>
    <col min="24" max="24" width="3.7109375" style="12" hidden="1" customWidth="1"/>
    <col min="25" max="33" width="9.140625" style="16" customWidth="1"/>
    <col min="34" max="16384" width="9.140625" style="16" customWidth="1"/>
  </cols>
  <sheetData>
    <row r="1" spans="1:24" s="23" customFormat="1" ht="2.25" customHeight="1">
      <c r="A1" s="44" t="s">
        <v>10</v>
      </c>
      <c r="B1" s="85" t="s">
        <v>16</v>
      </c>
      <c r="C1" s="85"/>
      <c r="E1" s="85"/>
      <c r="F1" s="53"/>
      <c r="G1" s="50"/>
      <c r="H1" s="13"/>
      <c r="I1" s="64"/>
      <c r="J1" s="12"/>
      <c r="K1" s="12"/>
      <c r="L1" s="12"/>
      <c r="M1" s="12"/>
      <c r="N1" s="12"/>
      <c r="O1" s="12"/>
      <c r="P1" s="12"/>
      <c r="Q1" s="64"/>
      <c r="R1" s="12"/>
      <c r="S1" s="12"/>
      <c r="T1" s="12"/>
      <c r="U1" s="12"/>
      <c r="V1" s="12"/>
      <c r="W1" s="12"/>
      <c r="X1" s="12"/>
    </row>
    <row r="2" spans="1:24" s="25" customFormat="1" ht="17.25" customHeight="1">
      <c r="A2" s="45" t="s">
        <v>11</v>
      </c>
      <c r="B2" s="126"/>
      <c r="C2" s="12"/>
      <c r="E2" s="12"/>
      <c r="F2" s="54"/>
      <c r="G2" s="51"/>
      <c r="H2" s="14"/>
      <c r="I2" s="65"/>
      <c r="J2" s="12"/>
      <c r="K2" s="12"/>
      <c r="L2" s="12"/>
      <c r="M2" s="12"/>
      <c r="N2" s="12"/>
      <c r="O2" s="12"/>
      <c r="P2" s="25" t="s">
        <v>108</v>
      </c>
      <c r="Q2" s="65"/>
      <c r="R2" s="12"/>
      <c r="S2" s="12"/>
      <c r="T2" s="12"/>
      <c r="U2" s="12"/>
      <c r="V2" s="12"/>
      <c r="W2" s="12"/>
      <c r="X2" s="12"/>
    </row>
    <row r="3" spans="1:24" s="26" customFormat="1" ht="13.5" customHeight="1">
      <c r="A3" s="46"/>
      <c r="B3" s="126" t="s">
        <v>83</v>
      </c>
      <c r="E3" s="246"/>
      <c r="F3" s="247"/>
      <c r="G3" s="248"/>
      <c r="H3" s="249"/>
      <c r="I3" s="250"/>
      <c r="J3" s="246"/>
      <c r="K3" s="246"/>
      <c r="L3" s="246"/>
      <c r="M3" s="246"/>
      <c r="N3" s="246"/>
      <c r="O3" s="12"/>
      <c r="P3" s="26" t="s">
        <v>63</v>
      </c>
      <c r="Q3" s="65"/>
      <c r="R3" s="12"/>
      <c r="S3" s="12"/>
      <c r="T3" s="12"/>
      <c r="U3" s="12"/>
      <c r="V3" s="12"/>
      <c r="W3" s="12"/>
      <c r="X3" s="12"/>
    </row>
    <row r="4" spans="1:24" s="26" customFormat="1" ht="14.25" customHeight="1">
      <c r="A4" s="46"/>
      <c r="B4" s="76"/>
      <c r="D4" s="25"/>
      <c r="E4" s="76" t="s">
        <v>125</v>
      </c>
      <c r="F4" s="54"/>
      <c r="G4" s="51"/>
      <c r="H4" s="14"/>
      <c r="I4" s="65"/>
      <c r="J4" s="12"/>
      <c r="K4" s="12"/>
      <c r="L4" s="12"/>
      <c r="M4" s="12"/>
      <c r="N4" s="12"/>
      <c r="O4" s="12"/>
      <c r="Q4" s="65"/>
      <c r="R4" s="12"/>
      <c r="S4" s="12"/>
      <c r="T4" s="12"/>
      <c r="U4" s="12"/>
      <c r="V4" s="12"/>
      <c r="W4" s="12"/>
      <c r="X4" s="12"/>
    </row>
    <row r="5" ht="3" customHeight="1" thickBot="1">
      <c r="A5" s="46"/>
    </row>
    <row r="6" spans="1:24" s="12" customFormat="1" ht="10.5" customHeight="1" thickBot="1">
      <c r="A6" s="42"/>
      <c r="B6" s="183" t="s">
        <v>88</v>
      </c>
      <c r="C6" s="184"/>
      <c r="D6" s="185"/>
      <c r="E6" s="186"/>
      <c r="F6" s="300" t="s">
        <v>15</v>
      </c>
      <c r="G6" s="301"/>
      <c r="H6" s="302"/>
      <c r="I6" s="303" t="s">
        <v>53</v>
      </c>
      <c r="J6" s="295"/>
      <c r="K6" s="295"/>
      <c r="L6" s="295"/>
      <c r="M6" s="295"/>
      <c r="N6" s="295"/>
      <c r="O6" s="295"/>
      <c r="P6" s="295"/>
      <c r="Q6" s="295" t="s">
        <v>130</v>
      </c>
      <c r="R6" s="295"/>
      <c r="S6" s="295"/>
      <c r="T6" s="295"/>
      <c r="U6" s="295"/>
      <c r="V6" s="295"/>
      <c r="W6" s="295"/>
      <c r="X6" s="296"/>
    </row>
    <row r="7" spans="1:24" s="12" customFormat="1" ht="27" thickBot="1">
      <c r="A7" s="42" t="s">
        <v>12</v>
      </c>
      <c r="B7" s="170" t="s">
        <v>2</v>
      </c>
      <c r="C7" s="171" t="s">
        <v>118</v>
      </c>
      <c r="D7" s="170" t="s">
        <v>65</v>
      </c>
      <c r="E7" s="171" t="s">
        <v>133</v>
      </c>
      <c r="F7" s="198" t="s">
        <v>115</v>
      </c>
      <c r="G7" s="180" t="s">
        <v>0</v>
      </c>
      <c r="H7" s="181" t="s">
        <v>1</v>
      </c>
      <c r="I7" s="170" t="str">
        <f>"1 
"&amp;fasi!D$15</f>
        <v>1 
?</v>
      </c>
      <c r="J7" s="170" t="str">
        <f>"2 
"&amp;fasi!E$15</f>
        <v>2 
?</v>
      </c>
      <c r="K7" s="170" t="str">
        <f>"3 
"&amp;fasi!F$15</f>
        <v>3 
?</v>
      </c>
      <c r="L7" s="170" t="str">
        <f>"4 
"&amp;fasi!G$15</f>
        <v>4 
?</v>
      </c>
      <c r="M7" s="170" t="str">
        <f>"5 
"&amp;fasi!H$15</f>
        <v>5 
?</v>
      </c>
      <c r="N7" s="170" t="str">
        <f>" 6 
"&amp;fasi!I$15</f>
        <v> 6 
?</v>
      </c>
      <c r="O7" s="170" t="str">
        <f>"7
"&amp;fasi!J$15</f>
        <v>7
?</v>
      </c>
      <c r="P7" s="170" t="str">
        <f>" 8 
"&amp;fasi!K$15</f>
        <v> 8 
?</v>
      </c>
      <c r="Q7" s="170" t="str">
        <f>I7</f>
        <v>1 
?</v>
      </c>
      <c r="R7" s="170" t="str">
        <f aca="true" t="shared" si="0" ref="R7:X7">J7</f>
        <v>2 
?</v>
      </c>
      <c r="S7" s="170" t="str">
        <f t="shared" si="0"/>
        <v>3 
?</v>
      </c>
      <c r="T7" s="170" t="str">
        <f t="shared" si="0"/>
        <v>4 
?</v>
      </c>
      <c r="U7" s="170" t="str">
        <f t="shared" si="0"/>
        <v>5 
?</v>
      </c>
      <c r="V7" s="170" t="str">
        <f t="shared" si="0"/>
        <v> 6 
?</v>
      </c>
      <c r="W7" s="170" t="str">
        <f t="shared" si="0"/>
        <v>7
?</v>
      </c>
      <c r="X7" s="170" t="str">
        <f t="shared" si="0"/>
        <v> 8 
?</v>
      </c>
    </row>
    <row r="8" spans="1:24" s="94" customFormat="1" ht="12.75" customHeight="1">
      <c r="A8" s="93">
        <v>1</v>
      </c>
      <c r="B8" s="174"/>
      <c r="C8" s="175"/>
      <c r="D8" s="176"/>
      <c r="E8" s="200"/>
      <c r="F8" s="202">
        <f>IF(E8&lt;&gt;"",VLOOKUP(E8,riepilogo!B$33:C$38,2,FALSE),0)</f>
        <v>0</v>
      </c>
      <c r="G8" s="177">
        <f>ROUNDDOWN(I8+J8+K8+L8+M8+N8+O8+P8,0)</f>
        <v>0</v>
      </c>
      <c r="H8" s="182">
        <f>IF(F8="terzi","spesa tra i terzi",IF(F8="","",G8*F8))</f>
        <v>0</v>
      </c>
      <c r="I8" s="179"/>
      <c r="J8" s="179"/>
      <c r="K8" s="179"/>
      <c r="L8" s="179"/>
      <c r="M8" s="179"/>
      <c r="N8" s="179"/>
      <c r="O8" s="179"/>
      <c r="P8" s="179"/>
      <c r="Q8" s="242">
        <f aca="true" t="shared" si="1" ref="Q8:X8">I8*$F8</f>
        <v>0</v>
      </c>
      <c r="R8" s="242">
        <f t="shared" si="1"/>
        <v>0</v>
      </c>
      <c r="S8" s="242">
        <f t="shared" si="1"/>
        <v>0</v>
      </c>
      <c r="T8" s="242">
        <f t="shared" si="1"/>
        <v>0</v>
      </c>
      <c r="U8" s="242">
        <f t="shared" si="1"/>
        <v>0</v>
      </c>
      <c r="V8" s="242">
        <f t="shared" si="1"/>
        <v>0</v>
      </c>
      <c r="W8" s="242">
        <f t="shared" si="1"/>
        <v>0</v>
      </c>
      <c r="X8" s="242">
        <f t="shared" si="1"/>
        <v>0</v>
      </c>
    </row>
    <row r="9" spans="1:24" s="94" customFormat="1" ht="12" customHeight="1" thickBot="1">
      <c r="A9" s="93" t="s">
        <v>6</v>
      </c>
      <c r="C9" s="121"/>
      <c r="D9" s="121"/>
      <c r="F9" s="122"/>
      <c r="G9" s="123"/>
      <c r="H9" s="124"/>
      <c r="I9" s="190"/>
      <c r="J9" s="191"/>
      <c r="K9" s="191"/>
      <c r="L9" s="191"/>
      <c r="M9" s="191"/>
      <c r="N9" s="191"/>
      <c r="O9" s="191"/>
      <c r="P9" s="191"/>
      <c r="Q9" s="190"/>
      <c r="R9" s="191"/>
      <c r="S9" s="191"/>
      <c r="T9" s="191"/>
      <c r="U9" s="191"/>
      <c r="V9" s="191"/>
      <c r="W9" s="191"/>
      <c r="X9" s="191"/>
    </row>
    <row r="10" spans="1:24" s="12" customFormat="1" ht="9.75" customHeight="1" thickBot="1">
      <c r="A10" s="46"/>
      <c r="B10" s="183" t="s">
        <v>4</v>
      </c>
      <c r="C10" s="184"/>
      <c r="D10" s="185"/>
      <c r="E10" s="186"/>
      <c r="F10" s="300" t="s">
        <v>15</v>
      </c>
      <c r="G10" s="301"/>
      <c r="H10" s="302"/>
      <c r="I10" s="303" t="s">
        <v>53</v>
      </c>
      <c r="J10" s="295"/>
      <c r="K10" s="295"/>
      <c r="L10" s="295"/>
      <c r="M10" s="295"/>
      <c r="N10" s="295"/>
      <c r="O10" s="295"/>
      <c r="P10" s="295"/>
      <c r="Q10" s="295" t="s">
        <v>130</v>
      </c>
      <c r="R10" s="295"/>
      <c r="S10" s="295"/>
      <c r="T10" s="295"/>
      <c r="U10" s="295"/>
      <c r="V10" s="295"/>
      <c r="W10" s="295"/>
      <c r="X10" s="296"/>
    </row>
    <row r="11" spans="1:24" s="12" customFormat="1" ht="27" thickBot="1">
      <c r="A11" s="42" t="s">
        <v>13</v>
      </c>
      <c r="B11" s="170" t="s">
        <v>2</v>
      </c>
      <c r="C11" s="171" t="s">
        <v>118</v>
      </c>
      <c r="D11" s="170" t="s">
        <v>65</v>
      </c>
      <c r="E11" s="171" t="s">
        <v>133</v>
      </c>
      <c r="F11" s="198" t="s">
        <v>115</v>
      </c>
      <c r="G11" s="180" t="s">
        <v>0</v>
      </c>
      <c r="H11" s="181" t="s">
        <v>1</v>
      </c>
      <c r="I11" s="170" t="str">
        <f>"1 
"&amp;fasi!D$15</f>
        <v>1 
?</v>
      </c>
      <c r="J11" s="170" t="str">
        <f>"2 
"&amp;fasi!E$15</f>
        <v>2 
?</v>
      </c>
      <c r="K11" s="170" t="str">
        <f>"3 
"&amp;fasi!F$15</f>
        <v>3 
?</v>
      </c>
      <c r="L11" s="170" t="str">
        <f>"4 
"&amp;fasi!G$15</f>
        <v>4 
?</v>
      </c>
      <c r="M11" s="170" t="str">
        <f>"5 
"&amp;fasi!H$15</f>
        <v>5 
?</v>
      </c>
      <c r="N11" s="170" t="str">
        <f>" 6 
"&amp;fasi!I$15</f>
        <v> 6 
?</v>
      </c>
      <c r="O11" s="170" t="str">
        <f>"7
"&amp;fasi!J$15</f>
        <v>7
?</v>
      </c>
      <c r="P11" s="170" t="str">
        <f>" 8 
"&amp;fasi!K$15</f>
        <v> 8 
?</v>
      </c>
      <c r="Q11" s="170" t="str">
        <f>I11</f>
        <v>1 
?</v>
      </c>
      <c r="R11" s="170" t="str">
        <f aca="true" t="shared" si="2" ref="R11:X11">J11</f>
        <v>2 
?</v>
      </c>
      <c r="S11" s="170" t="str">
        <f t="shared" si="2"/>
        <v>3 
?</v>
      </c>
      <c r="T11" s="170" t="str">
        <f t="shared" si="2"/>
        <v>4 
?</v>
      </c>
      <c r="U11" s="170" t="str">
        <f t="shared" si="2"/>
        <v>5 
?</v>
      </c>
      <c r="V11" s="170" t="str">
        <f t="shared" si="2"/>
        <v> 6 
?</v>
      </c>
      <c r="W11" s="170" t="str">
        <f t="shared" si="2"/>
        <v>7
?</v>
      </c>
      <c r="X11" s="170" t="str">
        <f t="shared" si="2"/>
        <v> 8 
?</v>
      </c>
    </row>
    <row r="12" spans="1:24" s="94" customFormat="1" ht="13.5" customHeight="1">
      <c r="A12" s="93">
        <v>1</v>
      </c>
      <c r="B12" s="174"/>
      <c r="C12" s="175"/>
      <c r="D12" s="176"/>
      <c r="E12" s="200"/>
      <c r="F12" s="202">
        <f>IF(E12&lt;&gt;"",VLOOKUP(E12,riepilogo!B$33:D$38,3,FALSE),0)</f>
        <v>0</v>
      </c>
      <c r="G12" s="177">
        <f aca="true" t="shared" si="3" ref="G12:G19">ROUNDDOWN(I12+J12+K12+L12+M12+N12+O12+P12,0)</f>
        <v>0</v>
      </c>
      <c r="H12" s="178">
        <f aca="true" t="shared" si="4" ref="H12:H17">IF(F12=0,0,F12*G12)</f>
        <v>0</v>
      </c>
      <c r="I12" s="179"/>
      <c r="J12" s="179"/>
      <c r="K12" s="179"/>
      <c r="L12" s="179"/>
      <c r="M12" s="179"/>
      <c r="N12" s="179"/>
      <c r="O12" s="179"/>
      <c r="P12" s="179"/>
      <c r="Q12" s="242">
        <f aca="true" t="shared" si="5" ref="Q12:Q19">I12*$F12</f>
        <v>0</v>
      </c>
      <c r="R12" s="242">
        <f aca="true" t="shared" si="6" ref="R12:R19">J12*$F12</f>
        <v>0</v>
      </c>
      <c r="S12" s="242">
        <f aca="true" t="shared" si="7" ref="S12:S19">K12*$F12</f>
        <v>0</v>
      </c>
      <c r="T12" s="242">
        <f aca="true" t="shared" si="8" ref="T12:T19">L12*$F12</f>
        <v>0</v>
      </c>
      <c r="U12" s="242">
        <f aca="true" t="shared" si="9" ref="U12:U19">M12*$F12</f>
        <v>0</v>
      </c>
      <c r="V12" s="242">
        <f aca="true" t="shared" si="10" ref="V12:V19">N12*$F12</f>
        <v>0</v>
      </c>
      <c r="W12" s="242">
        <f aca="true" t="shared" si="11" ref="W12:W19">O12*$F12</f>
        <v>0</v>
      </c>
      <c r="X12" s="242">
        <f aca="true" t="shared" si="12" ref="X12:X19">P12*$F12</f>
        <v>0</v>
      </c>
    </row>
    <row r="13" spans="1:24" s="94" customFormat="1" ht="13.5" customHeight="1">
      <c r="A13" s="93">
        <v>2</v>
      </c>
      <c r="B13" s="161"/>
      <c r="C13" s="175"/>
      <c r="D13" s="162"/>
      <c r="E13" s="200"/>
      <c r="F13" s="202">
        <f>IF(E13&lt;&gt;"",VLOOKUP(E13,riepilogo!B$33:D$38,3,FALSE),0)</f>
        <v>0</v>
      </c>
      <c r="G13" s="177">
        <f t="shared" si="3"/>
        <v>0</v>
      </c>
      <c r="H13" s="164">
        <f t="shared" si="4"/>
        <v>0</v>
      </c>
      <c r="I13" s="163"/>
      <c r="J13" s="163"/>
      <c r="K13" s="163"/>
      <c r="L13" s="163"/>
      <c r="M13" s="163"/>
      <c r="N13" s="163"/>
      <c r="O13" s="163"/>
      <c r="P13" s="163"/>
      <c r="Q13" s="242">
        <f t="shared" si="5"/>
        <v>0</v>
      </c>
      <c r="R13" s="242">
        <f t="shared" si="6"/>
        <v>0</v>
      </c>
      <c r="S13" s="242">
        <f t="shared" si="7"/>
        <v>0</v>
      </c>
      <c r="T13" s="242">
        <f t="shared" si="8"/>
        <v>0</v>
      </c>
      <c r="U13" s="242">
        <f t="shared" si="9"/>
        <v>0</v>
      </c>
      <c r="V13" s="242">
        <f t="shared" si="10"/>
        <v>0</v>
      </c>
      <c r="W13" s="242">
        <f t="shared" si="11"/>
        <v>0</v>
      </c>
      <c r="X13" s="242">
        <f t="shared" si="12"/>
        <v>0</v>
      </c>
    </row>
    <row r="14" spans="1:24" s="94" customFormat="1" ht="13.5" customHeight="1">
      <c r="A14" s="93">
        <v>3</v>
      </c>
      <c r="B14" s="161"/>
      <c r="C14" s="175"/>
      <c r="D14" s="162"/>
      <c r="E14" s="200"/>
      <c r="F14" s="202">
        <f>IF(E14&lt;&gt;"",VLOOKUP(E14,riepilogo!B$33:D$38,3,FALSE),0)</f>
        <v>0</v>
      </c>
      <c r="G14" s="177">
        <f t="shared" si="3"/>
        <v>0</v>
      </c>
      <c r="H14" s="164">
        <f t="shared" si="4"/>
        <v>0</v>
      </c>
      <c r="I14" s="163"/>
      <c r="J14" s="163"/>
      <c r="K14" s="163"/>
      <c r="L14" s="163"/>
      <c r="M14" s="163"/>
      <c r="N14" s="163"/>
      <c r="O14" s="163"/>
      <c r="P14" s="163"/>
      <c r="Q14" s="242">
        <f t="shared" si="5"/>
        <v>0</v>
      </c>
      <c r="R14" s="242">
        <f t="shared" si="6"/>
        <v>0</v>
      </c>
      <c r="S14" s="242">
        <f t="shared" si="7"/>
        <v>0</v>
      </c>
      <c r="T14" s="242">
        <f t="shared" si="8"/>
        <v>0</v>
      </c>
      <c r="U14" s="242">
        <f t="shared" si="9"/>
        <v>0</v>
      </c>
      <c r="V14" s="242">
        <f t="shared" si="10"/>
        <v>0</v>
      </c>
      <c r="W14" s="242">
        <f t="shared" si="11"/>
        <v>0</v>
      </c>
      <c r="X14" s="242">
        <f t="shared" si="12"/>
        <v>0</v>
      </c>
    </row>
    <row r="15" spans="1:24" s="94" customFormat="1" ht="13.5" customHeight="1">
      <c r="A15" s="93">
        <v>4</v>
      </c>
      <c r="B15" s="161"/>
      <c r="C15" s="175"/>
      <c r="D15" s="162"/>
      <c r="E15" s="200"/>
      <c r="F15" s="202">
        <f>IF(E15&lt;&gt;"",VLOOKUP(E15,riepilogo!B$33:D$38,3,FALSE),0)</f>
        <v>0</v>
      </c>
      <c r="G15" s="177">
        <f t="shared" si="3"/>
        <v>0</v>
      </c>
      <c r="H15" s="164">
        <f t="shared" si="4"/>
        <v>0</v>
      </c>
      <c r="I15" s="163"/>
      <c r="J15" s="163"/>
      <c r="K15" s="163"/>
      <c r="L15" s="163"/>
      <c r="M15" s="163"/>
      <c r="N15" s="163"/>
      <c r="O15" s="163"/>
      <c r="P15" s="163"/>
      <c r="Q15" s="242">
        <f t="shared" si="5"/>
        <v>0</v>
      </c>
      <c r="R15" s="242">
        <f t="shared" si="6"/>
        <v>0</v>
      </c>
      <c r="S15" s="242">
        <f t="shared" si="7"/>
        <v>0</v>
      </c>
      <c r="T15" s="242">
        <f t="shared" si="8"/>
        <v>0</v>
      </c>
      <c r="U15" s="242">
        <f t="shared" si="9"/>
        <v>0</v>
      </c>
      <c r="V15" s="242">
        <f t="shared" si="10"/>
        <v>0</v>
      </c>
      <c r="W15" s="242">
        <f t="shared" si="11"/>
        <v>0</v>
      </c>
      <c r="X15" s="242">
        <f t="shared" si="12"/>
        <v>0</v>
      </c>
    </row>
    <row r="16" spans="1:24" s="94" customFormat="1" ht="13.5" customHeight="1">
      <c r="A16" s="93">
        <v>5</v>
      </c>
      <c r="B16" s="161"/>
      <c r="C16" s="175"/>
      <c r="D16" s="162"/>
      <c r="E16" s="200"/>
      <c r="F16" s="202">
        <f>IF(E16&lt;&gt;"",VLOOKUP(E16,riepilogo!B$33:D$38,3,FALSE),0)</f>
        <v>0</v>
      </c>
      <c r="G16" s="177">
        <f t="shared" si="3"/>
        <v>0</v>
      </c>
      <c r="H16" s="164">
        <f t="shared" si="4"/>
        <v>0</v>
      </c>
      <c r="I16" s="163"/>
      <c r="J16" s="163"/>
      <c r="K16" s="163"/>
      <c r="L16" s="163"/>
      <c r="M16" s="163"/>
      <c r="N16" s="163"/>
      <c r="O16" s="163"/>
      <c r="P16" s="163"/>
      <c r="Q16" s="242">
        <f t="shared" si="5"/>
        <v>0</v>
      </c>
      <c r="R16" s="242">
        <f t="shared" si="6"/>
        <v>0</v>
      </c>
      <c r="S16" s="242">
        <f t="shared" si="7"/>
        <v>0</v>
      </c>
      <c r="T16" s="242">
        <f t="shared" si="8"/>
        <v>0</v>
      </c>
      <c r="U16" s="242">
        <f t="shared" si="9"/>
        <v>0</v>
      </c>
      <c r="V16" s="242">
        <f t="shared" si="10"/>
        <v>0</v>
      </c>
      <c r="W16" s="242">
        <f t="shared" si="11"/>
        <v>0</v>
      </c>
      <c r="X16" s="242">
        <f t="shared" si="12"/>
        <v>0</v>
      </c>
    </row>
    <row r="17" spans="1:24" s="94" customFormat="1" ht="13.5" customHeight="1">
      <c r="A17" s="93">
        <v>6</v>
      </c>
      <c r="B17" s="161"/>
      <c r="C17" s="175"/>
      <c r="D17" s="162"/>
      <c r="E17" s="200"/>
      <c r="F17" s="202">
        <f>IF(E17&lt;&gt;"",VLOOKUP(E17,riepilogo!B$33:D$38,3,FALSE),0)</f>
        <v>0</v>
      </c>
      <c r="G17" s="177">
        <f t="shared" si="3"/>
        <v>0</v>
      </c>
      <c r="H17" s="164">
        <f t="shared" si="4"/>
        <v>0</v>
      </c>
      <c r="I17" s="163"/>
      <c r="J17" s="163"/>
      <c r="K17" s="163"/>
      <c r="L17" s="163"/>
      <c r="M17" s="163"/>
      <c r="N17" s="163"/>
      <c r="O17" s="163"/>
      <c r="P17" s="163"/>
      <c r="Q17" s="242">
        <f t="shared" si="5"/>
        <v>0</v>
      </c>
      <c r="R17" s="242">
        <f t="shared" si="6"/>
        <v>0</v>
      </c>
      <c r="S17" s="242">
        <f t="shared" si="7"/>
        <v>0</v>
      </c>
      <c r="T17" s="242">
        <f t="shared" si="8"/>
        <v>0</v>
      </c>
      <c r="U17" s="242">
        <f t="shared" si="9"/>
        <v>0</v>
      </c>
      <c r="V17" s="242">
        <f t="shared" si="10"/>
        <v>0</v>
      </c>
      <c r="W17" s="242">
        <f t="shared" si="11"/>
        <v>0</v>
      </c>
      <c r="X17" s="242">
        <f t="shared" si="12"/>
        <v>0</v>
      </c>
    </row>
    <row r="18" spans="1:24" s="94" customFormat="1" ht="13.5" customHeight="1">
      <c r="A18" s="93">
        <v>7</v>
      </c>
      <c r="B18" s="161"/>
      <c r="C18" s="175"/>
      <c r="D18" s="162"/>
      <c r="E18" s="200"/>
      <c r="F18" s="202">
        <f>IF(E18&lt;&gt;"",VLOOKUP(E18,riepilogo!B$33:D$38,3,FALSE),0)</f>
        <v>0</v>
      </c>
      <c r="G18" s="177">
        <f t="shared" si="3"/>
        <v>0</v>
      </c>
      <c r="H18" s="164">
        <f>IF(F18=0,0,F18*G18)</f>
        <v>0</v>
      </c>
      <c r="I18" s="163"/>
      <c r="J18" s="163"/>
      <c r="K18" s="163"/>
      <c r="L18" s="163"/>
      <c r="M18" s="163"/>
      <c r="N18" s="163"/>
      <c r="O18" s="163"/>
      <c r="P18" s="163"/>
      <c r="Q18" s="242">
        <f t="shared" si="5"/>
        <v>0</v>
      </c>
      <c r="R18" s="242">
        <f t="shared" si="6"/>
        <v>0</v>
      </c>
      <c r="S18" s="242">
        <f t="shared" si="7"/>
        <v>0</v>
      </c>
      <c r="T18" s="242">
        <f t="shared" si="8"/>
        <v>0</v>
      </c>
      <c r="U18" s="242">
        <f t="shared" si="9"/>
        <v>0</v>
      </c>
      <c r="V18" s="242">
        <f t="shared" si="10"/>
        <v>0</v>
      </c>
      <c r="W18" s="242">
        <f t="shared" si="11"/>
        <v>0</v>
      </c>
      <c r="X18" s="242">
        <f t="shared" si="12"/>
        <v>0</v>
      </c>
    </row>
    <row r="19" spans="1:24" s="94" customFormat="1" ht="13.5" customHeight="1">
      <c r="A19" s="93">
        <v>8</v>
      </c>
      <c r="B19" s="161"/>
      <c r="C19" s="175"/>
      <c r="D19" s="162"/>
      <c r="E19" s="200"/>
      <c r="F19" s="202">
        <f>IF(E19&lt;&gt;"",VLOOKUP(E19,riepilogo!B$33:D$38,3,FALSE),0)</f>
        <v>0</v>
      </c>
      <c r="G19" s="177">
        <f t="shared" si="3"/>
        <v>0</v>
      </c>
      <c r="H19" s="164">
        <f>IF(F19=0,0,F19*G19)</f>
        <v>0</v>
      </c>
      <c r="I19" s="163"/>
      <c r="J19" s="163"/>
      <c r="K19" s="163"/>
      <c r="L19" s="163"/>
      <c r="M19" s="163"/>
      <c r="N19" s="163"/>
      <c r="O19" s="163"/>
      <c r="P19" s="163"/>
      <c r="Q19" s="242">
        <f t="shared" si="5"/>
        <v>0</v>
      </c>
      <c r="R19" s="242">
        <f t="shared" si="6"/>
        <v>0</v>
      </c>
      <c r="S19" s="242">
        <f t="shared" si="7"/>
        <v>0</v>
      </c>
      <c r="T19" s="242">
        <f t="shared" si="8"/>
        <v>0</v>
      </c>
      <c r="U19" s="242">
        <f t="shared" si="9"/>
        <v>0</v>
      </c>
      <c r="V19" s="242">
        <f t="shared" si="10"/>
        <v>0</v>
      </c>
      <c r="W19" s="242">
        <f t="shared" si="11"/>
        <v>0</v>
      </c>
      <c r="X19" s="242">
        <f t="shared" si="12"/>
        <v>0</v>
      </c>
    </row>
    <row r="20" spans="1:24" s="114" customFormat="1" ht="9.75" customHeight="1" thickBot="1">
      <c r="A20" s="95" t="s">
        <v>6</v>
      </c>
      <c r="B20" s="112"/>
      <c r="C20" s="112"/>
      <c r="D20" s="113"/>
      <c r="E20" s="112"/>
      <c r="F20" s="98"/>
      <c r="G20" s="99"/>
      <c r="H20" s="100">
        <f>IF(F20&lt;&gt;"",F20*G20,"")</f>
      </c>
      <c r="I20" s="190"/>
      <c r="J20" s="191"/>
      <c r="K20" s="191"/>
      <c r="L20" s="191"/>
      <c r="M20" s="191"/>
      <c r="N20" s="191"/>
      <c r="O20" s="191"/>
      <c r="P20" s="191"/>
      <c r="Q20" s="190"/>
      <c r="R20" s="191"/>
      <c r="S20" s="191"/>
      <c r="T20" s="191"/>
      <c r="U20" s="191"/>
      <c r="V20" s="191"/>
      <c r="W20" s="191"/>
      <c r="X20" s="191"/>
    </row>
    <row r="21" spans="1:24" s="94" customFormat="1" ht="12" customHeight="1" thickBot="1">
      <c r="A21" s="93"/>
      <c r="C21" s="102" t="s">
        <v>5</v>
      </c>
      <c r="D21" s="103" t="s">
        <v>7</v>
      </c>
      <c r="F21" s="11"/>
      <c r="G21" s="192">
        <f>SUM(G12:G19)</f>
        <v>0</v>
      </c>
      <c r="H21" s="193">
        <f>SUM(H12:H19)</f>
        <v>0</v>
      </c>
      <c r="I21" s="192">
        <f aca="true" t="shared" si="13" ref="I21:P21">ROUNDDOWN(SUM(I12:I19),0)</f>
        <v>0</v>
      </c>
      <c r="J21" s="192">
        <f t="shared" si="13"/>
        <v>0</v>
      </c>
      <c r="K21" s="192">
        <f t="shared" si="13"/>
        <v>0</v>
      </c>
      <c r="L21" s="192">
        <f t="shared" si="13"/>
        <v>0</v>
      </c>
      <c r="M21" s="192">
        <f t="shared" si="13"/>
        <v>0</v>
      </c>
      <c r="N21" s="192">
        <f t="shared" si="13"/>
        <v>0</v>
      </c>
      <c r="O21" s="192">
        <f t="shared" si="13"/>
        <v>0</v>
      </c>
      <c r="P21" s="192">
        <f t="shared" si="13"/>
        <v>0</v>
      </c>
      <c r="Q21" s="241">
        <f aca="true" t="shared" si="14" ref="Q21:X21">SUM(Q12:Q19)</f>
        <v>0</v>
      </c>
      <c r="R21" s="241">
        <f t="shared" si="14"/>
        <v>0</v>
      </c>
      <c r="S21" s="241">
        <f t="shared" si="14"/>
        <v>0</v>
      </c>
      <c r="T21" s="241">
        <f t="shared" si="14"/>
        <v>0</v>
      </c>
      <c r="U21" s="241">
        <f t="shared" si="14"/>
        <v>0</v>
      </c>
      <c r="V21" s="241">
        <f t="shared" si="14"/>
        <v>0</v>
      </c>
      <c r="W21" s="241">
        <f t="shared" si="14"/>
        <v>0</v>
      </c>
      <c r="X21" s="241">
        <f t="shared" si="14"/>
        <v>0</v>
      </c>
    </row>
    <row r="22" spans="1:24" s="94" customFormat="1" ht="6" customHeight="1" thickBot="1">
      <c r="A22" s="115"/>
      <c r="D22" s="116"/>
      <c r="F22" s="108"/>
      <c r="G22" s="109"/>
      <c r="H22" s="106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</row>
    <row r="23" spans="1:24" s="94" customFormat="1" ht="12" customHeight="1" thickBot="1">
      <c r="A23" s="115"/>
      <c r="D23" s="112" t="s">
        <v>8</v>
      </c>
      <c r="F23" s="194"/>
      <c r="G23" s="192">
        <f>SUM(G8:G19)</f>
        <v>0</v>
      </c>
      <c r="H23" s="193">
        <f>SUM(H8:H19)</f>
        <v>0</v>
      </c>
      <c r="I23" s="192">
        <f aca="true" t="shared" si="15" ref="I23:P23">ROUNDDOWN(SUM(I8:I19),0)</f>
        <v>0</v>
      </c>
      <c r="J23" s="192">
        <f t="shared" si="15"/>
        <v>0</v>
      </c>
      <c r="K23" s="192">
        <f t="shared" si="15"/>
        <v>0</v>
      </c>
      <c r="L23" s="192">
        <f t="shared" si="15"/>
        <v>0</v>
      </c>
      <c r="M23" s="192">
        <f t="shared" si="15"/>
        <v>0</v>
      </c>
      <c r="N23" s="192">
        <f t="shared" si="15"/>
        <v>0</v>
      </c>
      <c r="O23" s="192">
        <f t="shared" si="15"/>
        <v>0</v>
      </c>
      <c r="P23" s="192">
        <f t="shared" si="15"/>
        <v>0</v>
      </c>
      <c r="Q23" s="241">
        <f aca="true" t="shared" si="16" ref="Q23:X23">SUM(Q8:Q19)</f>
        <v>0</v>
      </c>
      <c r="R23" s="241">
        <f t="shared" si="16"/>
        <v>0</v>
      </c>
      <c r="S23" s="241">
        <f t="shared" si="16"/>
        <v>0</v>
      </c>
      <c r="T23" s="241">
        <f t="shared" si="16"/>
        <v>0</v>
      </c>
      <c r="U23" s="241">
        <f t="shared" si="16"/>
        <v>0</v>
      </c>
      <c r="V23" s="241">
        <f t="shared" si="16"/>
        <v>0</v>
      </c>
      <c r="W23" s="241">
        <f t="shared" si="16"/>
        <v>0</v>
      </c>
      <c r="X23" s="241">
        <f t="shared" si="16"/>
        <v>0</v>
      </c>
    </row>
    <row r="24" spans="1:24" s="117" customFormat="1" ht="10.5" customHeight="1">
      <c r="A24" s="115"/>
      <c r="D24" s="118"/>
      <c r="F24" s="105" t="s">
        <v>51</v>
      </c>
      <c r="G24" s="99">
        <f>ore/8</f>
        <v>0</v>
      </c>
      <c r="H24" s="119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</row>
    <row r="25" spans="1:5" ht="4.5" customHeight="1" thickBot="1">
      <c r="A25" s="46"/>
      <c r="B25" s="299"/>
      <c r="C25" s="299"/>
      <c r="D25" s="127"/>
      <c r="E25" s="127"/>
    </row>
    <row r="26" spans="1:24" s="12" customFormat="1" ht="9.75" customHeight="1" thickBot="1">
      <c r="A26" s="46"/>
      <c r="B26" s="183" t="s">
        <v>45</v>
      </c>
      <c r="C26" s="184"/>
      <c r="D26" s="185"/>
      <c r="E26" s="186"/>
      <c r="F26" s="300" t="s">
        <v>15</v>
      </c>
      <c r="G26" s="301"/>
      <c r="H26" s="302"/>
      <c r="I26" s="303" t="s">
        <v>53</v>
      </c>
      <c r="J26" s="295"/>
      <c r="K26" s="295"/>
      <c r="L26" s="295"/>
      <c r="M26" s="295"/>
      <c r="N26" s="295"/>
      <c r="O26" s="295"/>
      <c r="P26" s="295"/>
      <c r="Q26" s="295" t="s">
        <v>130</v>
      </c>
      <c r="R26" s="295"/>
      <c r="S26" s="295"/>
      <c r="T26" s="295"/>
      <c r="U26" s="295"/>
      <c r="V26" s="295"/>
      <c r="W26" s="295"/>
      <c r="X26" s="296"/>
    </row>
    <row r="27" spans="1:24" s="12" customFormat="1" ht="27" thickBot="1">
      <c r="A27" s="42" t="s">
        <v>11</v>
      </c>
      <c r="B27" s="170" t="s">
        <v>2</v>
      </c>
      <c r="C27" s="171" t="s">
        <v>118</v>
      </c>
      <c r="D27" s="170" t="s">
        <v>65</v>
      </c>
      <c r="E27" s="171" t="s">
        <v>133</v>
      </c>
      <c r="F27" s="198" t="s">
        <v>115</v>
      </c>
      <c r="G27" s="180" t="s">
        <v>0</v>
      </c>
      <c r="H27" s="181" t="s">
        <v>1</v>
      </c>
      <c r="I27" s="170" t="str">
        <f>"1 
"&amp;fasi!D$15</f>
        <v>1 
?</v>
      </c>
      <c r="J27" s="170" t="str">
        <f>"2 
"&amp;fasi!E$15</f>
        <v>2 
?</v>
      </c>
      <c r="K27" s="170" t="str">
        <f>"3 
"&amp;fasi!F$15</f>
        <v>3 
?</v>
      </c>
      <c r="L27" s="170" t="str">
        <f>"4 
"&amp;fasi!G$15</f>
        <v>4 
?</v>
      </c>
      <c r="M27" s="170" t="str">
        <f>"5 
"&amp;fasi!H$15</f>
        <v>5 
?</v>
      </c>
      <c r="N27" s="170" t="str">
        <f>" 6 
"&amp;fasi!I$15</f>
        <v> 6 
?</v>
      </c>
      <c r="O27" s="170" t="str">
        <f>"7
"&amp;fasi!J$15</f>
        <v>7
?</v>
      </c>
      <c r="P27" s="170" t="str">
        <f>" 8 
"&amp;fasi!K$15</f>
        <v> 8 
?</v>
      </c>
      <c r="Q27" s="170" t="str">
        <f>I27</f>
        <v>1 
?</v>
      </c>
      <c r="R27" s="170" t="str">
        <f aca="true" t="shared" si="17" ref="R27:X27">J27</f>
        <v>2 
?</v>
      </c>
      <c r="S27" s="170" t="str">
        <f t="shared" si="17"/>
        <v>3 
?</v>
      </c>
      <c r="T27" s="170" t="str">
        <f t="shared" si="17"/>
        <v>4 
?</v>
      </c>
      <c r="U27" s="170" t="str">
        <f t="shared" si="17"/>
        <v>5 
?</v>
      </c>
      <c r="V27" s="170" t="str">
        <f t="shared" si="17"/>
        <v> 6 
?</v>
      </c>
      <c r="W27" s="170" t="str">
        <f t="shared" si="17"/>
        <v>7
?</v>
      </c>
      <c r="X27" s="170" t="str">
        <f t="shared" si="17"/>
        <v> 8 
?</v>
      </c>
    </row>
    <row r="28" spans="1:24" s="94" customFormat="1" ht="15" customHeight="1">
      <c r="A28" s="93">
        <v>1</v>
      </c>
      <c r="B28" s="161"/>
      <c r="C28" s="175"/>
      <c r="D28" s="162"/>
      <c r="E28" s="200"/>
      <c r="F28" s="202">
        <f>IF(E28&lt;&gt;"",VLOOKUP(E28,riepilogo!B$33:E$38,4,FALSE),0)</f>
        <v>0</v>
      </c>
      <c r="G28" s="177">
        <f aca="true" t="shared" si="18" ref="G28:G35">ROUNDDOWN(I28+J28+K28+L28+M28+N28+O28+P28,0)</f>
        <v>0</v>
      </c>
      <c r="H28" s="165">
        <f aca="true" t="shared" si="19" ref="H28:H34">IF(F28=0,0,F28*G28)</f>
        <v>0</v>
      </c>
      <c r="I28" s="163"/>
      <c r="J28" s="163"/>
      <c r="K28" s="163"/>
      <c r="L28" s="163"/>
      <c r="M28" s="163"/>
      <c r="N28" s="163"/>
      <c r="O28" s="163"/>
      <c r="P28" s="163"/>
      <c r="Q28" s="242">
        <f aca="true" t="shared" si="20" ref="Q28:Q35">I28*$F28</f>
        <v>0</v>
      </c>
      <c r="R28" s="242">
        <f aca="true" t="shared" si="21" ref="R28:R35">J28*$F28</f>
        <v>0</v>
      </c>
      <c r="S28" s="242">
        <f aca="true" t="shared" si="22" ref="S28:S35">K28*$F28</f>
        <v>0</v>
      </c>
      <c r="T28" s="242">
        <f aca="true" t="shared" si="23" ref="T28:T35">L28*$F28</f>
        <v>0</v>
      </c>
      <c r="U28" s="242">
        <f aca="true" t="shared" si="24" ref="U28:U35">M28*$F28</f>
        <v>0</v>
      </c>
      <c r="V28" s="242">
        <f aca="true" t="shared" si="25" ref="V28:V35">N28*$F28</f>
        <v>0</v>
      </c>
      <c r="W28" s="242">
        <f aca="true" t="shared" si="26" ref="W28:W35">O28*$F28</f>
        <v>0</v>
      </c>
      <c r="X28" s="242">
        <f aca="true" t="shared" si="27" ref="X28:X35">P28*$F28</f>
        <v>0</v>
      </c>
    </row>
    <row r="29" spans="1:24" s="94" customFormat="1" ht="13.5" customHeight="1">
      <c r="A29" s="95">
        <v>2</v>
      </c>
      <c r="B29" s="161"/>
      <c r="C29" s="175"/>
      <c r="D29" s="162"/>
      <c r="E29" s="200"/>
      <c r="F29" s="202">
        <f>IF(E29&lt;&gt;"",VLOOKUP(E29,riepilogo!B$33:E$38,4,FALSE),0)</f>
        <v>0</v>
      </c>
      <c r="G29" s="177">
        <f t="shared" si="18"/>
        <v>0</v>
      </c>
      <c r="H29" s="165">
        <f t="shared" si="19"/>
        <v>0</v>
      </c>
      <c r="I29" s="163"/>
      <c r="J29" s="163"/>
      <c r="K29" s="163"/>
      <c r="L29" s="163"/>
      <c r="M29" s="163"/>
      <c r="N29" s="163"/>
      <c r="O29" s="163"/>
      <c r="P29" s="163"/>
      <c r="Q29" s="242">
        <f t="shared" si="20"/>
        <v>0</v>
      </c>
      <c r="R29" s="242">
        <f t="shared" si="21"/>
        <v>0</v>
      </c>
      <c r="S29" s="242">
        <f t="shared" si="22"/>
        <v>0</v>
      </c>
      <c r="T29" s="242">
        <f t="shared" si="23"/>
        <v>0</v>
      </c>
      <c r="U29" s="242">
        <f t="shared" si="24"/>
        <v>0</v>
      </c>
      <c r="V29" s="242">
        <f t="shared" si="25"/>
        <v>0</v>
      </c>
      <c r="W29" s="242">
        <f t="shared" si="26"/>
        <v>0</v>
      </c>
      <c r="X29" s="242">
        <f t="shared" si="27"/>
        <v>0</v>
      </c>
    </row>
    <row r="30" spans="1:24" s="94" customFormat="1" ht="13.5" customHeight="1">
      <c r="A30" s="93">
        <v>3</v>
      </c>
      <c r="B30" s="161"/>
      <c r="C30" s="175"/>
      <c r="D30" s="162"/>
      <c r="E30" s="200"/>
      <c r="F30" s="202">
        <f>IF(E30&lt;&gt;"",VLOOKUP(E30,riepilogo!B$33:E$38,4,FALSE),0)</f>
        <v>0</v>
      </c>
      <c r="G30" s="177">
        <f t="shared" si="18"/>
        <v>0</v>
      </c>
      <c r="H30" s="165">
        <f t="shared" si="19"/>
        <v>0</v>
      </c>
      <c r="I30" s="163"/>
      <c r="J30" s="163"/>
      <c r="K30" s="163"/>
      <c r="L30" s="163"/>
      <c r="M30" s="163"/>
      <c r="N30" s="163"/>
      <c r="O30" s="163"/>
      <c r="P30" s="163"/>
      <c r="Q30" s="242">
        <f t="shared" si="20"/>
        <v>0</v>
      </c>
      <c r="R30" s="242">
        <f t="shared" si="21"/>
        <v>0</v>
      </c>
      <c r="S30" s="242">
        <f t="shared" si="22"/>
        <v>0</v>
      </c>
      <c r="T30" s="242">
        <f t="shared" si="23"/>
        <v>0</v>
      </c>
      <c r="U30" s="242">
        <f t="shared" si="24"/>
        <v>0</v>
      </c>
      <c r="V30" s="242">
        <f t="shared" si="25"/>
        <v>0</v>
      </c>
      <c r="W30" s="242">
        <f t="shared" si="26"/>
        <v>0</v>
      </c>
      <c r="X30" s="242">
        <f t="shared" si="27"/>
        <v>0</v>
      </c>
    </row>
    <row r="31" spans="1:24" s="94" customFormat="1" ht="13.5" customHeight="1">
      <c r="A31" s="95">
        <v>4</v>
      </c>
      <c r="B31" s="161"/>
      <c r="C31" s="175"/>
      <c r="D31" s="162"/>
      <c r="E31" s="200"/>
      <c r="F31" s="202">
        <f>IF(E31&lt;&gt;"",VLOOKUP(E31,riepilogo!B$33:E$38,4,FALSE),0)</f>
        <v>0</v>
      </c>
      <c r="G31" s="177">
        <f t="shared" si="18"/>
        <v>0</v>
      </c>
      <c r="H31" s="165">
        <f t="shared" si="19"/>
        <v>0</v>
      </c>
      <c r="I31" s="163"/>
      <c r="J31" s="163"/>
      <c r="K31" s="163"/>
      <c r="L31" s="163"/>
      <c r="M31" s="163"/>
      <c r="N31" s="163"/>
      <c r="O31" s="163"/>
      <c r="P31" s="163"/>
      <c r="Q31" s="242">
        <f t="shared" si="20"/>
        <v>0</v>
      </c>
      <c r="R31" s="242">
        <f t="shared" si="21"/>
        <v>0</v>
      </c>
      <c r="S31" s="242">
        <f t="shared" si="22"/>
        <v>0</v>
      </c>
      <c r="T31" s="242">
        <f t="shared" si="23"/>
        <v>0</v>
      </c>
      <c r="U31" s="242">
        <f t="shared" si="24"/>
        <v>0</v>
      </c>
      <c r="V31" s="242">
        <f t="shared" si="25"/>
        <v>0</v>
      </c>
      <c r="W31" s="242">
        <f t="shared" si="26"/>
        <v>0</v>
      </c>
      <c r="X31" s="242">
        <f t="shared" si="27"/>
        <v>0</v>
      </c>
    </row>
    <row r="32" spans="1:24" s="94" customFormat="1" ht="13.5" customHeight="1">
      <c r="A32" s="93">
        <v>5</v>
      </c>
      <c r="B32" s="161"/>
      <c r="C32" s="175"/>
      <c r="D32" s="162"/>
      <c r="E32" s="200"/>
      <c r="F32" s="202">
        <f>IF(E32&lt;&gt;"",VLOOKUP(E32,riepilogo!B$33:E$38,4,FALSE),0)</f>
        <v>0</v>
      </c>
      <c r="G32" s="177">
        <f t="shared" si="18"/>
        <v>0</v>
      </c>
      <c r="H32" s="165">
        <f t="shared" si="19"/>
        <v>0</v>
      </c>
      <c r="I32" s="163"/>
      <c r="J32" s="163"/>
      <c r="K32" s="163"/>
      <c r="L32" s="163"/>
      <c r="M32" s="163"/>
      <c r="N32" s="163"/>
      <c r="O32" s="163"/>
      <c r="P32" s="163"/>
      <c r="Q32" s="242">
        <f t="shared" si="20"/>
        <v>0</v>
      </c>
      <c r="R32" s="242">
        <f t="shared" si="21"/>
        <v>0</v>
      </c>
      <c r="S32" s="242">
        <f t="shared" si="22"/>
        <v>0</v>
      </c>
      <c r="T32" s="242">
        <f t="shared" si="23"/>
        <v>0</v>
      </c>
      <c r="U32" s="242">
        <f t="shared" si="24"/>
        <v>0</v>
      </c>
      <c r="V32" s="242">
        <f t="shared" si="25"/>
        <v>0</v>
      </c>
      <c r="W32" s="242">
        <f t="shared" si="26"/>
        <v>0</v>
      </c>
      <c r="X32" s="242">
        <f t="shared" si="27"/>
        <v>0</v>
      </c>
    </row>
    <row r="33" spans="1:24" s="94" customFormat="1" ht="13.5" customHeight="1">
      <c r="A33" s="95">
        <v>6</v>
      </c>
      <c r="B33" s="161"/>
      <c r="C33" s="175"/>
      <c r="D33" s="162"/>
      <c r="E33" s="200"/>
      <c r="F33" s="202">
        <f>IF(E33&lt;&gt;"",VLOOKUP(E33,riepilogo!B$33:E$38,4,FALSE),0)</f>
        <v>0</v>
      </c>
      <c r="G33" s="177">
        <f t="shared" si="18"/>
        <v>0</v>
      </c>
      <c r="H33" s="165">
        <f t="shared" si="19"/>
        <v>0</v>
      </c>
      <c r="I33" s="163"/>
      <c r="J33" s="163"/>
      <c r="K33" s="163"/>
      <c r="L33" s="163"/>
      <c r="M33" s="163"/>
      <c r="N33" s="163"/>
      <c r="O33" s="163"/>
      <c r="P33" s="163"/>
      <c r="Q33" s="242">
        <f t="shared" si="20"/>
        <v>0</v>
      </c>
      <c r="R33" s="242">
        <f t="shared" si="21"/>
        <v>0</v>
      </c>
      <c r="S33" s="242">
        <f t="shared" si="22"/>
        <v>0</v>
      </c>
      <c r="T33" s="242">
        <f t="shared" si="23"/>
        <v>0</v>
      </c>
      <c r="U33" s="242">
        <f t="shared" si="24"/>
        <v>0</v>
      </c>
      <c r="V33" s="242">
        <f t="shared" si="25"/>
        <v>0</v>
      </c>
      <c r="W33" s="242">
        <f t="shared" si="26"/>
        <v>0</v>
      </c>
      <c r="X33" s="242">
        <f t="shared" si="27"/>
        <v>0</v>
      </c>
    </row>
    <row r="34" spans="1:24" s="94" customFormat="1" ht="13.5" customHeight="1">
      <c r="A34" s="93">
        <v>7</v>
      </c>
      <c r="B34" s="161"/>
      <c r="C34" s="175"/>
      <c r="D34" s="162"/>
      <c r="E34" s="200"/>
      <c r="F34" s="202">
        <f>IF(E34&lt;&gt;"",VLOOKUP(E34,riepilogo!B$33:E$38,4,FALSE),0)</f>
        <v>0</v>
      </c>
      <c r="G34" s="177">
        <f t="shared" si="18"/>
        <v>0</v>
      </c>
      <c r="H34" s="165">
        <f t="shared" si="19"/>
        <v>0</v>
      </c>
      <c r="I34" s="163"/>
      <c r="J34" s="163"/>
      <c r="K34" s="163"/>
      <c r="L34" s="163"/>
      <c r="M34" s="163"/>
      <c r="N34" s="163"/>
      <c r="O34" s="163"/>
      <c r="P34" s="163"/>
      <c r="Q34" s="242">
        <f t="shared" si="20"/>
        <v>0</v>
      </c>
      <c r="R34" s="242">
        <f t="shared" si="21"/>
        <v>0</v>
      </c>
      <c r="S34" s="242">
        <f t="shared" si="22"/>
        <v>0</v>
      </c>
      <c r="T34" s="242">
        <f t="shared" si="23"/>
        <v>0</v>
      </c>
      <c r="U34" s="242">
        <f t="shared" si="24"/>
        <v>0</v>
      </c>
      <c r="V34" s="242">
        <f t="shared" si="25"/>
        <v>0</v>
      </c>
      <c r="W34" s="242">
        <f t="shared" si="26"/>
        <v>0</v>
      </c>
      <c r="X34" s="242">
        <f t="shared" si="27"/>
        <v>0</v>
      </c>
    </row>
    <row r="35" spans="1:24" s="94" customFormat="1" ht="13.5" customHeight="1">
      <c r="A35" s="95">
        <v>8</v>
      </c>
      <c r="B35" s="161"/>
      <c r="C35" s="175"/>
      <c r="D35" s="162"/>
      <c r="E35" s="200"/>
      <c r="F35" s="202">
        <f>IF(E35&lt;&gt;"",VLOOKUP(E35,riepilogo!B$33:E$38,4,FALSE),0)</f>
        <v>0</v>
      </c>
      <c r="G35" s="177">
        <f t="shared" si="18"/>
        <v>0</v>
      </c>
      <c r="H35" s="165">
        <f>IF(F35=0,0,F35*G35)</f>
        <v>0</v>
      </c>
      <c r="I35" s="163"/>
      <c r="J35" s="163"/>
      <c r="K35" s="163"/>
      <c r="L35" s="163"/>
      <c r="M35" s="163"/>
      <c r="N35" s="163"/>
      <c r="O35" s="163"/>
      <c r="P35" s="163"/>
      <c r="Q35" s="242">
        <f t="shared" si="20"/>
        <v>0</v>
      </c>
      <c r="R35" s="242">
        <f t="shared" si="21"/>
        <v>0</v>
      </c>
      <c r="S35" s="242">
        <f t="shared" si="22"/>
        <v>0</v>
      </c>
      <c r="T35" s="242">
        <f t="shared" si="23"/>
        <v>0</v>
      </c>
      <c r="U35" s="242">
        <f t="shared" si="24"/>
        <v>0</v>
      </c>
      <c r="V35" s="242">
        <f t="shared" si="25"/>
        <v>0</v>
      </c>
      <c r="W35" s="242">
        <f t="shared" si="26"/>
        <v>0</v>
      </c>
      <c r="X35" s="242">
        <f t="shared" si="27"/>
        <v>0</v>
      </c>
    </row>
    <row r="36" spans="1:24" s="96" customFormat="1" ht="9.75" customHeight="1" thickBot="1">
      <c r="A36" s="95" t="s">
        <v>6</v>
      </c>
      <c r="D36" s="97"/>
      <c r="F36" s="98"/>
      <c r="G36" s="99"/>
      <c r="H36" s="100">
        <f>IF(F36&lt;&gt;"",F36*G36,"")</f>
      </c>
      <c r="I36" s="101"/>
      <c r="J36" s="94"/>
      <c r="K36" s="94"/>
      <c r="L36" s="94"/>
      <c r="M36" s="94"/>
      <c r="N36" s="94"/>
      <c r="O36" s="94"/>
      <c r="P36" s="94"/>
      <c r="Q36" s="177"/>
      <c r="R36" s="177"/>
      <c r="S36" s="177"/>
      <c r="T36" s="177"/>
      <c r="U36" s="177"/>
      <c r="V36" s="177"/>
      <c r="W36" s="177"/>
      <c r="X36" s="177"/>
    </row>
    <row r="37" spans="1:24" s="94" customFormat="1" ht="12" customHeight="1" thickBot="1">
      <c r="A37" s="93"/>
      <c r="C37" s="102" t="s">
        <v>5</v>
      </c>
      <c r="D37" s="103" t="s">
        <v>55</v>
      </c>
      <c r="F37" s="11"/>
      <c r="G37" s="192">
        <f>SUM(G28:G35)</f>
        <v>0</v>
      </c>
      <c r="H37" s="193">
        <f>SUM(H28:H35)</f>
        <v>0</v>
      </c>
      <c r="I37" s="192">
        <f aca="true" t="shared" si="28" ref="I37:P37">ROUNDDOWN(SUM(I28:I35),0)</f>
        <v>0</v>
      </c>
      <c r="J37" s="192">
        <f t="shared" si="28"/>
        <v>0</v>
      </c>
      <c r="K37" s="192">
        <f t="shared" si="28"/>
        <v>0</v>
      </c>
      <c r="L37" s="192">
        <f t="shared" si="28"/>
        <v>0</v>
      </c>
      <c r="M37" s="192">
        <f t="shared" si="28"/>
        <v>0</v>
      </c>
      <c r="N37" s="192">
        <f t="shared" si="28"/>
        <v>0</v>
      </c>
      <c r="O37" s="192">
        <f t="shared" si="28"/>
        <v>0</v>
      </c>
      <c r="P37" s="192">
        <f t="shared" si="28"/>
        <v>0</v>
      </c>
      <c r="Q37" s="241">
        <f aca="true" t="shared" si="29" ref="Q37:X37">SUM(Q28:Q35)</f>
        <v>0</v>
      </c>
      <c r="R37" s="241">
        <f t="shared" si="29"/>
        <v>0</v>
      </c>
      <c r="S37" s="241">
        <f t="shared" si="29"/>
        <v>0</v>
      </c>
      <c r="T37" s="241">
        <f t="shared" si="29"/>
        <v>0</v>
      </c>
      <c r="U37" s="241">
        <f t="shared" si="29"/>
        <v>0</v>
      </c>
      <c r="V37" s="241">
        <f t="shared" si="29"/>
        <v>0</v>
      </c>
      <c r="W37" s="241">
        <f t="shared" si="29"/>
        <v>0</v>
      </c>
      <c r="X37" s="241">
        <f t="shared" si="29"/>
        <v>0</v>
      </c>
    </row>
    <row r="38" spans="1:24" s="94" customFormat="1" ht="9" thickBot="1">
      <c r="A38" s="93"/>
      <c r="D38" s="104"/>
      <c r="F38" s="105" t="s">
        <v>50</v>
      </c>
      <c r="G38" s="166">
        <f>(ore+oreoperai)/8</f>
        <v>0</v>
      </c>
      <c r="H38" s="106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</row>
    <row r="39" spans="1:24" s="111" customFormat="1" ht="10.5" thickBot="1">
      <c r="A39" s="93"/>
      <c r="B39" s="94"/>
      <c r="C39" s="94"/>
      <c r="D39" s="110"/>
      <c r="E39" s="94"/>
      <c r="F39" s="11"/>
      <c r="G39" s="192">
        <f aca="true" t="shared" si="30" ref="G39:P39">SUM(G23,G37)</f>
        <v>0</v>
      </c>
      <c r="H39" s="193">
        <f t="shared" si="30"/>
        <v>0</v>
      </c>
      <c r="I39" s="192">
        <f t="shared" si="30"/>
        <v>0</v>
      </c>
      <c r="J39" s="192">
        <f t="shared" si="30"/>
        <v>0</v>
      </c>
      <c r="K39" s="192">
        <f t="shared" si="30"/>
        <v>0</v>
      </c>
      <c r="L39" s="192">
        <f t="shared" si="30"/>
        <v>0</v>
      </c>
      <c r="M39" s="192">
        <f t="shared" si="30"/>
        <v>0</v>
      </c>
      <c r="N39" s="192">
        <f t="shared" si="30"/>
        <v>0</v>
      </c>
      <c r="O39" s="192">
        <f t="shared" si="30"/>
        <v>0</v>
      </c>
      <c r="P39" s="192">
        <f t="shared" si="30"/>
        <v>0</v>
      </c>
      <c r="Q39" s="241">
        <f aca="true" t="shared" si="31" ref="Q39:X39">Q23+Q37</f>
        <v>0</v>
      </c>
      <c r="R39" s="241">
        <f t="shared" si="31"/>
        <v>0</v>
      </c>
      <c r="S39" s="241">
        <f t="shared" si="31"/>
        <v>0</v>
      </c>
      <c r="T39" s="241">
        <f t="shared" si="31"/>
        <v>0</v>
      </c>
      <c r="U39" s="241">
        <f t="shared" si="31"/>
        <v>0</v>
      </c>
      <c r="V39" s="241">
        <f t="shared" si="31"/>
        <v>0</v>
      </c>
      <c r="W39" s="241">
        <f t="shared" si="31"/>
        <v>0</v>
      </c>
      <c r="X39" s="241">
        <f t="shared" si="31"/>
        <v>0</v>
      </c>
    </row>
    <row r="40" spans="1:24" s="135" customFormat="1" ht="6" customHeight="1" thickBot="1">
      <c r="A40" s="134"/>
      <c r="B40" s="28"/>
      <c r="D40" s="136"/>
      <c r="F40" s="137"/>
      <c r="G40" s="138"/>
      <c r="H40" s="139"/>
      <c r="I40" s="140"/>
      <c r="J40" s="28"/>
      <c r="K40" s="28"/>
      <c r="L40" s="28"/>
      <c r="M40" s="28"/>
      <c r="N40" s="28"/>
      <c r="O40" s="28"/>
      <c r="P40" s="28"/>
      <c r="Q40" s="140"/>
      <c r="R40" s="28"/>
      <c r="S40" s="28"/>
      <c r="T40" s="28"/>
      <c r="U40" s="28"/>
      <c r="V40" s="28"/>
      <c r="W40" s="28"/>
      <c r="X40" s="28"/>
    </row>
    <row r="41" spans="1:22" s="135" customFormat="1" ht="10.5" thickBot="1">
      <c r="A41" s="134"/>
      <c r="B41" s="28"/>
      <c r="D41" s="297" t="str">
        <f>IF(OR(I41="",I41=0),"ricordarsi di inserire il numero di occupati in Italia","")</f>
        <v>ricordarsi di inserire il numero di occupati in Italia</v>
      </c>
      <c r="E41" s="297"/>
      <c r="F41" s="298"/>
      <c r="G41" s="257"/>
      <c r="H41" s="259" t="s">
        <v>92</v>
      </c>
      <c r="I41" s="167"/>
      <c r="J41" s="258" t="s">
        <v>93</v>
      </c>
      <c r="K41" s="304">
        <f>I41*1720/12*fasi!F10</f>
        <v>0</v>
      </c>
      <c r="L41" s="305"/>
      <c r="M41" s="168" t="s">
        <v>94</v>
      </c>
      <c r="N41" s="169" t="e">
        <f>G39/K41</f>
        <v>#DIV/0!</v>
      </c>
      <c r="Q41" s="240"/>
      <c r="R41" s="237"/>
      <c r="S41" s="237"/>
      <c r="T41" s="238"/>
      <c r="U41" s="237"/>
      <c r="V41" s="239"/>
    </row>
  </sheetData>
  <sheetProtection password="CC02" sheet="1" objects="1" scenarios="1" formatColumns="0" formatRows="0"/>
  <mergeCells count="12">
    <mergeCell ref="I26:P26"/>
    <mergeCell ref="K41:L41"/>
    <mergeCell ref="Q6:X6"/>
    <mergeCell ref="Q10:X10"/>
    <mergeCell ref="Q26:X26"/>
    <mergeCell ref="D41:F41"/>
    <mergeCell ref="B25:C25"/>
    <mergeCell ref="F6:H6"/>
    <mergeCell ref="F10:H10"/>
    <mergeCell ref="F26:H26"/>
    <mergeCell ref="I6:P6"/>
    <mergeCell ref="I10:P10"/>
  </mergeCells>
  <dataValidations count="5">
    <dataValidation type="whole" operator="greaterThanOrEqual" allowBlank="1" showInputMessage="1" showErrorMessage="1" sqref="I28:W35 I8:X8 I12:X19 Q28:X36">
      <formula1>0</formula1>
    </dataValidation>
    <dataValidation type="list" allowBlank="1" showInputMessage="1" showErrorMessage="1" sqref="E8 E12:E19">
      <formula1>inquadramento</formula1>
    </dataValidation>
    <dataValidation type="list" allowBlank="1" showInputMessage="1" showErrorMessage="1" prompt="F=femmina&#10;M=maschio" sqref="C8 C28:C35 C12:C19">
      <formula1>genere</formula1>
    </dataValidation>
    <dataValidation allowBlank="1" showInputMessage="1" showErrorMessage="1" prompt="dipendente livello dirigenziae&#10;dipendente livello quadro&#10;dipendente livello impiegato/operaio" sqref="AG7:AG9"/>
    <dataValidation type="list" allowBlank="1" showInputMessage="1" showErrorMessage="1" sqref="E28:E35">
      <formula1>inquadramento_operai</formula1>
    </dataValidation>
  </dataValidations>
  <printOptions/>
  <pageMargins left="0.2362204724409449" right="0" top="0.3937007874015748" bottom="0.1968503937007874" header="0.31496062992125984" footer="0.11811023622047245"/>
  <pageSetup horizontalDpi="300" verticalDpi="300" orientation="landscape" paperSize="9" r:id="rId1"/>
  <headerFooter alignWithMargins="0">
    <oddFooter>&amp;R&amp;"Verdana,Normale"&amp;7&amp;P</oddFooter>
  </headerFooter>
  <ignoredErrors>
    <ignoredError sqref="H8 K41 H12:H19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6">
    <tabColor indexed="50"/>
    <pageSetUpPr fitToPage="1"/>
  </sheetPr>
  <dimension ref="A1:S29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1" max="1" width="2.7109375" style="15" customWidth="1"/>
    <col min="2" max="2" width="14.8515625" style="12" customWidth="1"/>
    <col min="3" max="3" width="15.140625" style="12" customWidth="1"/>
    <col min="4" max="4" width="11.00390625" style="31" customWidth="1"/>
    <col min="5" max="5" width="3.8515625" style="32" customWidth="1"/>
    <col min="6" max="6" width="4.57421875" style="31" customWidth="1"/>
    <col min="7" max="8" width="4.7109375" style="32" customWidth="1"/>
    <col min="9" max="9" width="10.57421875" style="12" customWidth="1"/>
    <col min="10" max="10" width="9.7109375" style="64" customWidth="1"/>
    <col min="11" max="17" width="9.7109375" style="12" customWidth="1"/>
    <col min="18" max="18" width="9.140625" style="12" customWidth="1"/>
    <col min="19" max="26" width="9.140625" style="12" hidden="1" customWidth="1"/>
    <col min="27" max="27" width="9.140625" style="12" customWidth="1"/>
    <col min="28" max="16384" width="9.140625" style="12" customWidth="1"/>
  </cols>
  <sheetData>
    <row r="1" spans="1:17" ht="17.25" customHeight="1">
      <c r="A1" s="12"/>
      <c r="B1" s="35" t="s">
        <v>9</v>
      </c>
      <c r="C1" s="35"/>
      <c r="Q1" s="25" t="s">
        <v>108</v>
      </c>
    </row>
    <row r="2" spans="1:17" ht="17.25" customHeight="1">
      <c r="A2" s="12"/>
      <c r="B2" s="24"/>
      <c r="C2" s="251"/>
      <c r="D2" s="252"/>
      <c r="E2" s="253"/>
      <c r="F2" s="252"/>
      <c r="G2" s="253"/>
      <c r="H2" s="253"/>
      <c r="I2" s="254"/>
      <c r="J2" s="250"/>
      <c r="K2" s="254"/>
      <c r="L2" s="254"/>
      <c r="M2" s="254"/>
      <c r="N2" s="254"/>
      <c r="O2" s="246"/>
      <c r="Q2" s="26" t="s">
        <v>79</v>
      </c>
    </row>
    <row r="3" spans="2:14" ht="16.5" customHeight="1">
      <c r="B3" s="19" t="s">
        <v>78</v>
      </c>
      <c r="C3" s="19"/>
      <c r="D3" s="20"/>
      <c r="E3" s="33"/>
      <c r="F3" s="20"/>
      <c r="G3" s="33"/>
      <c r="H3" s="33"/>
      <c r="I3" s="129"/>
      <c r="J3" s="92"/>
      <c r="K3" s="48"/>
      <c r="L3" s="48"/>
      <c r="M3" s="48"/>
      <c r="N3" s="48"/>
    </row>
    <row r="4" spans="2:8" ht="4.5" customHeight="1">
      <c r="B4" s="39"/>
      <c r="C4" s="39"/>
      <c r="D4" s="21"/>
      <c r="E4" s="33"/>
      <c r="F4" s="21"/>
      <c r="G4" s="33"/>
      <c r="H4" s="33"/>
    </row>
    <row r="5" spans="2:9" ht="14.25" customHeight="1" thickBot="1">
      <c r="B5" s="12" t="s">
        <v>37</v>
      </c>
      <c r="C5" s="24"/>
      <c r="D5" s="21"/>
      <c r="E5" s="33"/>
      <c r="F5" s="21"/>
      <c r="G5" s="33"/>
      <c r="H5" s="33"/>
      <c r="I5" s="40"/>
    </row>
    <row r="6" spans="1:17" s="28" customFormat="1" ht="9.75" customHeight="1" thickBot="1">
      <c r="A6" s="27"/>
      <c r="B6" s="306" t="s">
        <v>17</v>
      </c>
      <c r="C6" s="306" t="s">
        <v>14</v>
      </c>
      <c r="D6" s="307" t="s">
        <v>15</v>
      </c>
      <c r="E6" s="307"/>
      <c r="F6" s="307"/>
      <c r="G6" s="307"/>
      <c r="H6" s="307"/>
      <c r="I6" s="307"/>
      <c r="J6" s="187"/>
      <c r="K6" s="188"/>
      <c r="L6" s="188"/>
      <c r="M6" s="195" t="s">
        <v>22</v>
      </c>
      <c r="N6" s="188"/>
      <c r="O6" s="188"/>
      <c r="P6" s="188"/>
      <c r="Q6" s="189"/>
    </row>
    <row r="7" spans="1:19" ht="74.25" customHeight="1" thickBot="1">
      <c r="A7" s="17"/>
      <c r="B7" s="306"/>
      <c r="C7" s="306"/>
      <c r="D7" s="170" t="s">
        <v>44</v>
      </c>
      <c r="E7" s="172" t="s">
        <v>91</v>
      </c>
      <c r="F7" s="173" t="s">
        <v>131</v>
      </c>
      <c r="G7" s="173" t="s">
        <v>80</v>
      </c>
      <c r="H7" s="170" t="s">
        <v>87</v>
      </c>
      <c r="I7" s="170" t="s">
        <v>43</v>
      </c>
      <c r="J7" s="170" t="str">
        <f>"1 
"&amp;fasi!D15</f>
        <v>1 
?</v>
      </c>
      <c r="K7" s="170" t="str">
        <f>"2 
"&amp;fasi!E15</f>
        <v>2 
?</v>
      </c>
      <c r="L7" s="170" t="str">
        <f>"3 
"&amp;fasi!F15</f>
        <v>3 
?</v>
      </c>
      <c r="M7" s="170" t="str">
        <f>"4 
"&amp;fasi!G15</f>
        <v>4 
?</v>
      </c>
      <c r="N7" s="170" t="str">
        <f>"5 
"&amp;fasi!H15</f>
        <v>5 
?</v>
      </c>
      <c r="O7" s="170" t="str">
        <f>"6 
"&amp;fasi!I15</f>
        <v>6 
?</v>
      </c>
      <c r="P7" s="170" t="str">
        <f>"7 
"&amp;fasi!J15</f>
        <v>7 
?</v>
      </c>
      <c r="Q7" s="170" t="str">
        <f>"8 
"&amp;fasi!K15</f>
        <v>8 
?</v>
      </c>
      <c r="R7" s="130"/>
      <c r="S7" s="130"/>
    </row>
    <row r="8" spans="1:18" ht="18.75" customHeight="1">
      <c r="A8" s="17">
        <v>1</v>
      </c>
      <c r="B8" s="203"/>
      <c r="C8" s="203"/>
      <c r="D8" s="204"/>
      <c r="E8" s="205"/>
      <c r="F8" s="206"/>
      <c r="G8" s="207"/>
      <c r="H8" s="207"/>
      <c r="I8" s="215">
        <f>IF(D8&gt;0,IF(OR(E8="L",E8="N",G8=1),D8*H8,ROUND(D8*F8*G8*H8/365,2)),0)</f>
        <v>0</v>
      </c>
      <c r="J8" s="213"/>
      <c r="K8" s="213"/>
      <c r="L8" s="213"/>
      <c r="M8" s="213"/>
      <c r="N8" s="213"/>
      <c r="O8" s="213"/>
      <c r="P8" s="213"/>
      <c r="Q8" s="213"/>
      <c r="R8" s="91">
        <f>IF(I8&gt;0,IF(SUM(J8:Q8)&lt;&gt;I8,"ATTENZIONE: somma fasi diversa dal totale colonna I",""),"")</f>
      </c>
    </row>
    <row r="9" spans="1:18" ht="18.75" customHeight="1">
      <c r="A9" s="17">
        <v>2</v>
      </c>
      <c r="B9" s="208"/>
      <c r="C9" s="208"/>
      <c r="D9" s="209"/>
      <c r="E9" s="210"/>
      <c r="F9" s="211"/>
      <c r="G9" s="212"/>
      <c r="H9" s="212"/>
      <c r="I9" s="215">
        <f aca="true" t="shared" si="0" ref="I9:I27">IF(D9&gt;0,IF(OR(E9="L",E9="N",G9=1),D9*H9,ROUND(D9*F9*G9*H9/365,2)),0)</f>
        <v>0</v>
      </c>
      <c r="J9" s="214"/>
      <c r="K9" s="214"/>
      <c r="L9" s="214"/>
      <c r="M9" s="214"/>
      <c r="N9" s="214"/>
      <c r="O9" s="214"/>
      <c r="P9" s="214"/>
      <c r="Q9" s="214"/>
      <c r="R9" s="91">
        <f aca="true" t="shared" si="1" ref="R9:R27">IF(I9&gt;0,IF(SUM(J9:Q9)&lt;&gt;I9,"ATTENZIONE: somma fasi diversa dal totale colonna I",""),"")</f>
      </c>
    </row>
    <row r="10" spans="1:18" ht="18.75" customHeight="1">
      <c r="A10" s="17">
        <v>3</v>
      </c>
      <c r="B10" s="208"/>
      <c r="C10" s="208"/>
      <c r="D10" s="209"/>
      <c r="E10" s="210"/>
      <c r="F10" s="211"/>
      <c r="G10" s="212"/>
      <c r="H10" s="212"/>
      <c r="I10" s="215">
        <f t="shared" si="0"/>
        <v>0</v>
      </c>
      <c r="J10" s="214"/>
      <c r="K10" s="214"/>
      <c r="L10" s="214"/>
      <c r="M10" s="214"/>
      <c r="N10" s="214"/>
      <c r="O10" s="214"/>
      <c r="P10" s="214"/>
      <c r="Q10" s="214"/>
      <c r="R10" s="91">
        <f t="shared" si="1"/>
      </c>
    </row>
    <row r="11" spans="1:18" ht="18.75" customHeight="1">
      <c r="A11" s="17">
        <v>4</v>
      </c>
      <c r="B11" s="208"/>
      <c r="C11" s="208"/>
      <c r="D11" s="209"/>
      <c r="E11" s="210"/>
      <c r="F11" s="211"/>
      <c r="G11" s="212"/>
      <c r="H11" s="212"/>
      <c r="I11" s="215">
        <f t="shared" si="0"/>
        <v>0</v>
      </c>
      <c r="J11" s="214"/>
      <c r="K11" s="214"/>
      <c r="L11" s="214"/>
      <c r="M11" s="214"/>
      <c r="N11" s="214"/>
      <c r="O11" s="214"/>
      <c r="P11" s="214"/>
      <c r="Q11" s="214"/>
      <c r="R11" s="91">
        <f t="shared" si="1"/>
      </c>
    </row>
    <row r="12" spans="1:18" ht="18.75" customHeight="1">
      <c r="A12" s="17">
        <v>5</v>
      </c>
      <c r="B12" s="208"/>
      <c r="C12" s="208"/>
      <c r="D12" s="209"/>
      <c r="E12" s="210"/>
      <c r="F12" s="211"/>
      <c r="G12" s="212"/>
      <c r="H12" s="212"/>
      <c r="I12" s="215">
        <f t="shared" si="0"/>
        <v>0</v>
      </c>
      <c r="J12" s="214"/>
      <c r="K12" s="214"/>
      <c r="L12" s="214"/>
      <c r="M12" s="214"/>
      <c r="N12" s="214"/>
      <c r="O12" s="214"/>
      <c r="P12" s="214"/>
      <c r="Q12" s="214"/>
      <c r="R12" s="91">
        <f t="shared" si="1"/>
      </c>
    </row>
    <row r="13" spans="1:18" ht="18.75" customHeight="1">
      <c r="A13" s="17">
        <v>6</v>
      </c>
      <c r="B13" s="208"/>
      <c r="C13" s="208"/>
      <c r="D13" s="209"/>
      <c r="E13" s="210"/>
      <c r="F13" s="211"/>
      <c r="G13" s="212"/>
      <c r="H13" s="212"/>
      <c r="I13" s="215">
        <f t="shared" si="0"/>
        <v>0</v>
      </c>
      <c r="J13" s="214"/>
      <c r="K13" s="214"/>
      <c r="L13" s="214"/>
      <c r="M13" s="214"/>
      <c r="N13" s="214"/>
      <c r="O13" s="214"/>
      <c r="P13" s="214"/>
      <c r="Q13" s="214"/>
      <c r="R13" s="91">
        <f t="shared" si="1"/>
      </c>
    </row>
    <row r="14" spans="1:18" ht="18.75" customHeight="1">
      <c r="A14" s="17">
        <v>7</v>
      </c>
      <c r="B14" s="208"/>
      <c r="C14" s="208"/>
      <c r="D14" s="209"/>
      <c r="E14" s="210"/>
      <c r="F14" s="211"/>
      <c r="G14" s="212"/>
      <c r="H14" s="212"/>
      <c r="I14" s="215">
        <f t="shared" si="0"/>
        <v>0</v>
      </c>
      <c r="J14" s="214"/>
      <c r="K14" s="214"/>
      <c r="L14" s="214"/>
      <c r="M14" s="214"/>
      <c r="N14" s="214"/>
      <c r="O14" s="214"/>
      <c r="P14" s="214"/>
      <c r="Q14" s="214"/>
      <c r="R14" s="91">
        <f t="shared" si="1"/>
      </c>
    </row>
    <row r="15" spans="1:18" ht="18.75" customHeight="1">
      <c r="A15" s="17">
        <v>8</v>
      </c>
      <c r="B15" s="208"/>
      <c r="C15" s="208"/>
      <c r="D15" s="209"/>
      <c r="E15" s="210"/>
      <c r="F15" s="211"/>
      <c r="G15" s="212"/>
      <c r="H15" s="212"/>
      <c r="I15" s="215">
        <f t="shared" si="0"/>
        <v>0</v>
      </c>
      <c r="J15" s="214"/>
      <c r="K15" s="214"/>
      <c r="L15" s="214"/>
      <c r="M15" s="214"/>
      <c r="N15" s="214"/>
      <c r="O15" s="214"/>
      <c r="P15" s="214"/>
      <c r="Q15" s="214"/>
      <c r="R15" s="91">
        <f t="shared" si="1"/>
      </c>
    </row>
    <row r="16" spans="1:18" ht="18.75" customHeight="1">
      <c r="A16" s="17">
        <v>9</v>
      </c>
      <c r="B16" s="208"/>
      <c r="C16" s="208"/>
      <c r="D16" s="209"/>
      <c r="E16" s="210"/>
      <c r="F16" s="211"/>
      <c r="G16" s="212"/>
      <c r="H16" s="212"/>
      <c r="I16" s="215">
        <f t="shared" si="0"/>
        <v>0</v>
      </c>
      <c r="J16" s="214"/>
      <c r="K16" s="214"/>
      <c r="L16" s="214"/>
      <c r="M16" s="214"/>
      <c r="N16" s="214"/>
      <c r="O16" s="214"/>
      <c r="P16" s="214"/>
      <c r="Q16" s="214"/>
      <c r="R16" s="91">
        <f t="shared" si="1"/>
      </c>
    </row>
    <row r="17" spans="1:18" ht="18.75" customHeight="1">
      <c r="A17" s="17">
        <v>10</v>
      </c>
      <c r="B17" s="208"/>
      <c r="C17" s="208"/>
      <c r="D17" s="209"/>
      <c r="E17" s="210"/>
      <c r="F17" s="211"/>
      <c r="G17" s="212"/>
      <c r="H17" s="212"/>
      <c r="I17" s="215">
        <f t="shared" si="0"/>
        <v>0</v>
      </c>
      <c r="J17" s="214"/>
      <c r="K17" s="214"/>
      <c r="L17" s="214"/>
      <c r="M17" s="214"/>
      <c r="N17" s="214"/>
      <c r="O17" s="214"/>
      <c r="P17" s="214"/>
      <c r="Q17" s="214"/>
      <c r="R17" s="91">
        <f t="shared" si="1"/>
      </c>
    </row>
    <row r="18" spans="1:18" ht="18.75" customHeight="1">
      <c r="A18" s="17">
        <v>11</v>
      </c>
      <c r="B18" s="208"/>
      <c r="C18" s="208"/>
      <c r="D18" s="209"/>
      <c r="E18" s="210"/>
      <c r="F18" s="211"/>
      <c r="G18" s="212"/>
      <c r="H18" s="212"/>
      <c r="I18" s="215">
        <f t="shared" si="0"/>
        <v>0</v>
      </c>
      <c r="J18" s="214"/>
      <c r="K18" s="214"/>
      <c r="L18" s="214"/>
      <c r="M18" s="214"/>
      <c r="N18" s="214"/>
      <c r="O18" s="214"/>
      <c r="P18" s="214"/>
      <c r="Q18" s="214"/>
      <c r="R18" s="91">
        <f t="shared" si="1"/>
      </c>
    </row>
    <row r="19" spans="1:18" ht="18.75" customHeight="1">
      <c r="A19" s="17">
        <v>12</v>
      </c>
      <c r="B19" s="208"/>
      <c r="C19" s="208"/>
      <c r="D19" s="209"/>
      <c r="E19" s="210"/>
      <c r="F19" s="211"/>
      <c r="G19" s="212"/>
      <c r="H19" s="212"/>
      <c r="I19" s="215">
        <f t="shared" si="0"/>
        <v>0</v>
      </c>
      <c r="J19" s="214"/>
      <c r="K19" s="214"/>
      <c r="L19" s="214"/>
      <c r="M19" s="214"/>
      <c r="N19" s="214"/>
      <c r="O19" s="214"/>
      <c r="P19" s="214"/>
      <c r="Q19" s="214"/>
      <c r="R19" s="91">
        <f t="shared" si="1"/>
      </c>
    </row>
    <row r="20" spans="1:18" ht="18.75" customHeight="1">
      <c r="A20" s="17">
        <v>13</v>
      </c>
      <c r="B20" s="208"/>
      <c r="C20" s="208"/>
      <c r="D20" s="209"/>
      <c r="E20" s="210"/>
      <c r="F20" s="211"/>
      <c r="G20" s="212"/>
      <c r="H20" s="212"/>
      <c r="I20" s="215">
        <f t="shared" si="0"/>
        <v>0</v>
      </c>
      <c r="J20" s="214"/>
      <c r="K20" s="214"/>
      <c r="L20" s="214"/>
      <c r="M20" s="214"/>
      <c r="N20" s="214"/>
      <c r="O20" s="214"/>
      <c r="P20" s="214"/>
      <c r="Q20" s="214"/>
      <c r="R20" s="91">
        <f t="shared" si="1"/>
      </c>
    </row>
    <row r="21" spans="1:18" ht="18.75" customHeight="1">
      <c r="A21" s="17">
        <v>14</v>
      </c>
      <c r="B21" s="208"/>
      <c r="C21" s="208"/>
      <c r="D21" s="209"/>
      <c r="E21" s="210"/>
      <c r="F21" s="211"/>
      <c r="G21" s="212"/>
      <c r="H21" s="212"/>
      <c r="I21" s="215">
        <f t="shared" si="0"/>
        <v>0</v>
      </c>
      <c r="J21" s="214"/>
      <c r="K21" s="214"/>
      <c r="L21" s="214"/>
      <c r="M21" s="214"/>
      <c r="N21" s="214"/>
      <c r="O21" s="214"/>
      <c r="P21" s="214"/>
      <c r="Q21" s="214"/>
      <c r="R21" s="91">
        <f t="shared" si="1"/>
      </c>
    </row>
    <row r="22" spans="1:18" ht="18.75" customHeight="1">
      <c r="A22" s="17">
        <v>15</v>
      </c>
      <c r="B22" s="208"/>
      <c r="C22" s="208"/>
      <c r="D22" s="209"/>
      <c r="E22" s="210"/>
      <c r="F22" s="211"/>
      <c r="G22" s="212"/>
      <c r="H22" s="212"/>
      <c r="I22" s="215">
        <f t="shared" si="0"/>
        <v>0</v>
      </c>
      <c r="J22" s="214"/>
      <c r="K22" s="214"/>
      <c r="L22" s="214"/>
      <c r="M22" s="214"/>
      <c r="N22" s="214"/>
      <c r="O22" s="214"/>
      <c r="P22" s="214"/>
      <c r="Q22" s="214"/>
      <c r="R22" s="91">
        <f t="shared" si="1"/>
      </c>
    </row>
    <row r="23" spans="1:18" ht="18.75" customHeight="1">
      <c r="A23" s="17">
        <v>16</v>
      </c>
      <c r="B23" s="208"/>
      <c r="C23" s="208"/>
      <c r="D23" s="209"/>
      <c r="E23" s="210"/>
      <c r="F23" s="211"/>
      <c r="G23" s="212"/>
      <c r="H23" s="212"/>
      <c r="I23" s="215">
        <f t="shared" si="0"/>
        <v>0</v>
      </c>
      <c r="J23" s="214"/>
      <c r="K23" s="214"/>
      <c r="L23" s="214"/>
      <c r="M23" s="214"/>
      <c r="N23" s="214"/>
      <c r="O23" s="214"/>
      <c r="P23" s="214"/>
      <c r="Q23" s="214"/>
      <c r="R23" s="91">
        <f t="shared" si="1"/>
      </c>
    </row>
    <row r="24" spans="1:18" ht="18.75" customHeight="1">
      <c r="A24" s="17">
        <v>17</v>
      </c>
      <c r="B24" s="208"/>
      <c r="C24" s="208"/>
      <c r="D24" s="209"/>
      <c r="E24" s="210"/>
      <c r="F24" s="211"/>
      <c r="G24" s="212"/>
      <c r="H24" s="212"/>
      <c r="I24" s="215">
        <f t="shared" si="0"/>
        <v>0</v>
      </c>
      <c r="J24" s="214"/>
      <c r="K24" s="214"/>
      <c r="L24" s="214"/>
      <c r="M24" s="214"/>
      <c r="N24" s="214"/>
      <c r="O24" s="214"/>
      <c r="P24" s="214"/>
      <c r="Q24" s="214"/>
      <c r="R24" s="91">
        <f t="shared" si="1"/>
      </c>
    </row>
    <row r="25" spans="1:18" ht="18.75" customHeight="1">
      <c r="A25" s="17">
        <v>18</v>
      </c>
      <c r="B25" s="208"/>
      <c r="C25" s="208"/>
      <c r="D25" s="209"/>
      <c r="E25" s="210"/>
      <c r="F25" s="211"/>
      <c r="G25" s="212"/>
      <c r="H25" s="212"/>
      <c r="I25" s="215">
        <f t="shared" si="0"/>
        <v>0</v>
      </c>
      <c r="J25" s="214"/>
      <c r="K25" s="214"/>
      <c r="L25" s="214"/>
      <c r="M25" s="214"/>
      <c r="N25" s="214"/>
      <c r="O25" s="214"/>
      <c r="P25" s="214"/>
      <c r="Q25" s="214"/>
      <c r="R25" s="91">
        <f t="shared" si="1"/>
      </c>
    </row>
    <row r="26" spans="1:18" ht="18.75" customHeight="1">
      <c r="A26" s="17">
        <v>19</v>
      </c>
      <c r="B26" s="208"/>
      <c r="C26" s="208"/>
      <c r="D26" s="209"/>
      <c r="E26" s="210"/>
      <c r="F26" s="211"/>
      <c r="G26" s="212"/>
      <c r="H26" s="212"/>
      <c r="I26" s="215">
        <f t="shared" si="0"/>
        <v>0</v>
      </c>
      <c r="J26" s="214"/>
      <c r="K26" s="214"/>
      <c r="L26" s="214"/>
      <c r="M26" s="214"/>
      <c r="N26" s="214"/>
      <c r="O26" s="214"/>
      <c r="P26" s="214"/>
      <c r="Q26" s="214"/>
      <c r="R26" s="91">
        <f t="shared" si="1"/>
      </c>
    </row>
    <row r="27" spans="1:18" ht="18.75" customHeight="1">
      <c r="A27" s="17">
        <v>20</v>
      </c>
      <c r="B27" s="208"/>
      <c r="C27" s="208"/>
      <c r="D27" s="209"/>
      <c r="E27" s="210"/>
      <c r="F27" s="211"/>
      <c r="G27" s="212"/>
      <c r="H27" s="212"/>
      <c r="I27" s="215">
        <f t="shared" si="0"/>
        <v>0</v>
      </c>
      <c r="J27" s="214"/>
      <c r="K27" s="214"/>
      <c r="L27" s="214"/>
      <c r="M27" s="214"/>
      <c r="N27" s="214"/>
      <c r="O27" s="214"/>
      <c r="P27" s="214"/>
      <c r="Q27" s="214"/>
      <c r="R27" s="91">
        <f t="shared" si="1"/>
      </c>
    </row>
    <row r="28" spans="1:17" s="30" customFormat="1" ht="9">
      <c r="A28" s="17" t="s">
        <v>6</v>
      </c>
      <c r="B28" s="36"/>
      <c r="C28" s="36"/>
      <c r="D28" s="218">
        <f>SUM(D8:D27)</f>
        <v>0</v>
      </c>
      <c r="E28" s="34"/>
      <c r="F28" s="29"/>
      <c r="G28" s="34"/>
      <c r="H28" s="34"/>
      <c r="I28" s="217">
        <f aca="true" t="shared" si="2" ref="I28:Q28">SUM(I8:I27)</f>
        <v>0</v>
      </c>
      <c r="J28" s="218">
        <f t="shared" si="2"/>
        <v>0</v>
      </c>
      <c r="K28" s="218">
        <f t="shared" si="2"/>
        <v>0</v>
      </c>
      <c r="L28" s="218">
        <f t="shared" si="2"/>
        <v>0</v>
      </c>
      <c r="M28" s="218">
        <f t="shared" si="2"/>
        <v>0</v>
      </c>
      <c r="N28" s="218">
        <f t="shared" si="2"/>
        <v>0</v>
      </c>
      <c r="O28" s="218">
        <f t="shared" si="2"/>
        <v>0</v>
      </c>
      <c r="P28" s="218">
        <f t="shared" si="2"/>
        <v>0</v>
      </c>
      <c r="Q28" s="218">
        <f t="shared" si="2"/>
        <v>0</v>
      </c>
    </row>
    <row r="29" spans="2:16" ht="15.75" customHeight="1"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</row>
  </sheetData>
  <sheetProtection password="CC02" sheet="1" objects="1" scenarios="1" formatColumns="0" formatRows="0"/>
  <mergeCells count="3">
    <mergeCell ref="C6:C7"/>
    <mergeCell ref="B6:B7"/>
    <mergeCell ref="D6:I6"/>
  </mergeCells>
  <conditionalFormatting sqref="I8:I27">
    <cfRule type="expression" priority="3" dxfId="0">
      <formula>SUM(J8:Q8)&lt;&gt;I8</formula>
    </cfRule>
  </conditionalFormatting>
  <dataValidations count="6">
    <dataValidation allowBlank="1" showInputMessage="1" showErrorMessage="1" prompt="in caso di acquisto riportare costo bene, in caso di leasing quota capitale delle rate imputabili al progetto al netto oneri finanziari, in caso di noleggio costo imputabile al progetto" sqref="D8:D27"/>
    <dataValidation allowBlank="1" showInputMessage="1" showErrorMessage="1" prompt="questo valore deve corrispondere alla somma dei valori imputati alle fasi (altrimenti il valore si colora di rosso)" sqref="I8:I27"/>
    <dataValidation allowBlank="1" showInputMessage="1" showErrorMessage="1" prompt="riportare &quot;L&quot; se lo strumento sarà acquisito in Leasing, &quot;N&quot; se noleggiato e indicare la % di utilizzo nel progetto" sqref="E8:E27"/>
    <dataValidation allowBlank="1" showInputMessage="1" showErrorMessage="1" prompt="riportare la percentuale di utilizzo nell'ambito del progetto" sqref="H8:H27"/>
    <dataValidation type="whole" operator="lessThanOrEqual" allowBlank="1" showInputMessage="1" showErrorMessage="1" prompt="solo nel caso di acquisto, riportare i giorni indicativi di presunto utilizzo nell'ambito del progetto" error="I giorni di utilizzo possono essere al massimo 548. Non sono ammesse frazioni di giorno." sqref="F8:F27">
      <formula1>548</formula1>
    </dataValidation>
    <dataValidation allowBlank="1" showInputMessage="1" showErrorMessage="1" prompt="riportare la percentuale di ammortamento prevista a bilancio" sqref="G8:G27"/>
  </dataValidations>
  <printOptions/>
  <pageMargins left="0.1968503937007874" right="0" top="0.35433070866141736" bottom="0.1968503937007874" header="0.31496062992125984" footer="0.11811023622047245"/>
  <pageSetup fitToHeight="0" fitToWidth="1" horizontalDpi="300" verticalDpi="300" orientation="landscape" paperSize="9" scale="97" r:id="rId1"/>
  <headerFooter alignWithMargins="0">
    <oddFooter>&amp;R&amp;"Verdana,Normale"&amp;7&amp;P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20">
    <tabColor indexed="50"/>
  </sheetPr>
  <dimension ref="A1:L28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1" max="1" width="2.7109375" style="15" customWidth="1"/>
    <col min="2" max="2" width="27.7109375" style="12" customWidth="1"/>
    <col min="3" max="3" width="25.140625" style="12" customWidth="1"/>
    <col min="4" max="4" width="10.7109375" style="12" customWidth="1"/>
    <col min="5" max="5" width="9.7109375" style="64" customWidth="1"/>
    <col min="6" max="12" width="9.7109375" style="12" customWidth="1"/>
    <col min="13" max="14" width="9.140625" style="12" customWidth="1"/>
    <col min="15" max="22" width="9.140625" style="12" hidden="1" customWidth="1"/>
    <col min="23" max="16384" width="9.140625" style="12" customWidth="1"/>
  </cols>
  <sheetData>
    <row r="1" spans="1:12" ht="17.25" customHeight="1">
      <c r="A1" s="12"/>
      <c r="B1" s="35" t="s">
        <v>9</v>
      </c>
      <c r="C1" s="35"/>
      <c r="L1" s="25" t="s">
        <v>108</v>
      </c>
    </row>
    <row r="2" spans="1:12" ht="17.25" customHeight="1">
      <c r="A2" s="12"/>
      <c r="C2" s="246"/>
      <c r="D2" s="255"/>
      <c r="E2" s="250"/>
      <c r="F2" s="246"/>
      <c r="G2" s="246"/>
      <c r="H2" s="246"/>
      <c r="I2" s="246"/>
      <c r="J2" s="246"/>
      <c r="L2" s="26" t="s">
        <v>81</v>
      </c>
    </row>
    <row r="3" spans="2:5" ht="16.5" customHeight="1">
      <c r="B3" s="22" t="s">
        <v>84</v>
      </c>
      <c r="C3" s="22"/>
      <c r="E3" s="66"/>
    </row>
    <row r="4" spans="2:3" ht="4.5" customHeight="1">
      <c r="B4" s="39"/>
      <c r="C4" s="39"/>
    </row>
    <row r="5" spans="2:4" ht="10.5" thickBot="1">
      <c r="B5" s="76" t="s">
        <v>37</v>
      </c>
      <c r="C5" s="24"/>
      <c r="D5" s="40"/>
    </row>
    <row r="6" spans="1:12" s="28" customFormat="1" ht="9.75" customHeight="1" thickBot="1">
      <c r="A6" s="27"/>
      <c r="B6" s="306" t="s">
        <v>17</v>
      </c>
      <c r="C6" s="306" t="s">
        <v>18</v>
      </c>
      <c r="D6" s="306" t="s">
        <v>19</v>
      </c>
      <c r="E6" s="187"/>
      <c r="F6" s="188"/>
      <c r="G6" s="188"/>
      <c r="H6" s="195" t="s">
        <v>22</v>
      </c>
      <c r="I6" s="188"/>
      <c r="J6" s="188"/>
      <c r="K6" s="188"/>
      <c r="L6" s="189"/>
    </row>
    <row r="7" spans="1:12" ht="30.75" customHeight="1" thickBot="1">
      <c r="A7" s="17"/>
      <c r="B7" s="306"/>
      <c r="C7" s="306"/>
      <c r="D7" s="306"/>
      <c r="E7" s="170" t="str">
        <f>"1 
"&amp;fasi!D15</f>
        <v>1 
?</v>
      </c>
      <c r="F7" s="170" t="str">
        <f>"2 
"&amp;fasi!E15</f>
        <v>2 
?</v>
      </c>
      <c r="G7" s="170" t="str">
        <f>"3 
"&amp;fasi!F15</f>
        <v>3 
?</v>
      </c>
      <c r="H7" s="170" t="str">
        <f>"4 
"&amp;fasi!G15</f>
        <v>4 
?</v>
      </c>
      <c r="I7" s="170" t="str">
        <f>"5 
"&amp;fasi!H15</f>
        <v>5 
?</v>
      </c>
      <c r="J7" s="170" t="str">
        <f>" 6 
"&amp;fasi!I15</f>
        <v> 6 
?</v>
      </c>
      <c r="K7" s="170" t="str">
        <f>"7
"&amp;fasi!J15</f>
        <v>7
?</v>
      </c>
      <c r="L7" s="170" t="str">
        <f>" 8 
"&amp;fasi!K15</f>
        <v> 8 
?</v>
      </c>
    </row>
    <row r="8" spans="1:12" ht="18.75" customHeight="1">
      <c r="A8" s="17">
        <v>1</v>
      </c>
      <c r="B8" s="203"/>
      <c r="C8" s="203"/>
      <c r="D8" s="215">
        <f>SUM(E8:L8)</f>
        <v>0</v>
      </c>
      <c r="E8" s="219"/>
      <c r="F8" s="219"/>
      <c r="G8" s="219"/>
      <c r="H8" s="219"/>
      <c r="I8" s="219"/>
      <c r="J8" s="219"/>
      <c r="K8" s="219"/>
      <c r="L8" s="219"/>
    </row>
    <row r="9" spans="1:12" ht="18.75" customHeight="1">
      <c r="A9" s="17">
        <v>2</v>
      </c>
      <c r="B9" s="208"/>
      <c r="C9" s="208"/>
      <c r="D9" s="216">
        <f aca="true" t="shared" si="0" ref="D9:D27">SUM(E9:L9)</f>
        <v>0</v>
      </c>
      <c r="E9" s="220"/>
      <c r="F9" s="220"/>
      <c r="G9" s="220"/>
      <c r="H9" s="220"/>
      <c r="I9" s="220"/>
      <c r="J9" s="220"/>
      <c r="K9" s="220"/>
      <c r="L9" s="220"/>
    </row>
    <row r="10" spans="1:12" ht="18.75" customHeight="1">
      <c r="A10" s="17">
        <v>3</v>
      </c>
      <c r="B10" s="208"/>
      <c r="C10" s="208"/>
      <c r="D10" s="216">
        <f t="shared" si="0"/>
        <v>0</v>
      </c>
      <c r="E10" s="220"/>
      <c r="F10" s="220"/>
      <c r="G10" s="220"/>
      <c r="H10" s="220"/>
      <c r="I10" s="220"/>
      <c r="J10" s="220"/>
      <c r="K10" s="220"/>
      <c r="L10" s="220"/>
    </row>
    <row r="11" spans="1:12" ht="18.75" customHeight="1">
      <c r="A11" s="17">
        <v>4</v>
      </c>
      <c r="B11" s="208"/>
      <c r="C11" s="208"/>
      <c r="D11" s="216">
        <f t="shared" si="0"/>
        <v>0</v>
      </c>
      <c r="E11" s="220"/>
      <c r="F11" s="220"/>
      <c r="G11" s="220"/>
      <c r="H11" s="220"/>
      <c r="I11" s="220"/>
      <c r="J11" s="220"/>
      <c r="K11" s="220"/>
      <c r="L11" s="220"/>
    </row>
    <row r="12" spans="1:12" ht="18.75" customHeight="1">
      <c r="A12" s="17">
        <v>5</v>
      </c>
      <c r="B12" s="208"/>
      <c r="C12" s="208"/>
      <c r="D12" s="216">
        <f t="shared" si="0"/>
        <v>0</v>
      </c>
      <c r="E12" s="220"/>
      <c r="F12" s="220"/>
      <c r="G12" s="220"/>
      <c r="H12" s="220"/>
      <c r="I12" s="220"/>
      <c r="J12" s="220"/>
      <c r="K12" s="220"/>
      <c r="L12" s="220"/>
    </row>
    <row r="13" spans="1:12" ht="18.75" customHeight="1">
      <c r="A13" s="17">
        <v>6</v>
      </c>
      <c r="B13" s="208"/>
      <c r="C13" s="208"/>
      <c r="D13" s="216">
        <f t="shared" si="0"/>
        <v>0</v>
      </c>
      <c r="E13" s="220"/>
      <c r="F13" s="220"/>
      <c r="G13" s="220"/>
      <c r="H13" s="220"/>
      <c r="I13" s="220"/>
      <c r="J13" s="220"/>
      <c r="K13" s="220"/>
      <c r="L13" s="220"/>
    </row>
    <row r="14" spans="1:12" ht="18.75" customHeight="1">
      <c r="A14" s="17">
        <v>7</v>
      </c>
      <c r="B14" s="208"/>
      <c r="C14" s="208"/>
      <c r="D14" s="216">
        <f t="shared" si="0"/>
        <v>0</v>
      </c>
      <c r="E14" s="220"/>
      <c r="F14" s="220"/>
      <c r="G14" s="220"/>
      <c r="H14" s="220"/>
      <c r="I14" s="220"/>
      <c r="J14" s="220"/>
      <c r="K14" s="220"/>
      <c r="L14" s="220"/>
    </row>
    <row r="15" spans="1:12" ht="18.75" customHeight="1">
      <c r="A15" s="17">
        <v>8</v>
      </c>
      <c r="B15" s="208"/>
      <c r="C15" s="208"/>
      <c r="D15" s="216">
        <f t="shared" si="0"/>
        <v>0</v>
      </c>
      <c r="E15" s="220"/>
      <c r="F15" s="220"/>
      <c r="G15" s="220"/>
      <c r="H15" s="220"/>
      <c r="I15" s="220"/>
      <c r="J15" s="220"/>
      <c r="K15" s="220"/>
      <c r="L15" s="220"/>
    </row>
    <row r="16" spans="1:12" ht="18.75" customHeight="1">
      <c r="A16" s="17">
        <v>9</v>
      </c>
      <c r="B16" s="208"/>
      <c r="C16" s="208"/>
      <c r="D16" s="216">
        <f t="shared" si="0"/>
        <v>0</v>
      </c>
      <c r="E16" s="220"/>
      <c r="F16" s="220"/>
      <c r="G16" s="220"/>
      <c r="H16" s="220"/>
      <c r="I16" s="220"/>
      <c r="J16" s="220"/>
      <c r="K16" s="220"/>
      <c r="L16" s="220"/>
    </row>
    <row r="17" spans="1:12" ht="18.75" customHeight="1">
      <c r="A17" s="17">
        <v>10</v>
      </c>
      <c r="B17" s="208"/>
      <c r="C17" s="208"/>
      <c r="D17" s="216">
        <f t="shared" si="0"/>
        <v>0</v>
      </c>
      <c r="E17" s="220"/>
      <c r="F17" s="220"/>
      <c r="G17" s="220"/>
      <c r="H17" s="220"/>
      <c r="I17" s="220"/>
      <c r="J17" s="220"/>
      <c r="K17" s="220"/>
      <c r="L17" s="220"/>
    </row>
    <row r="18" spans="1:12" ht="18.75" customHeight="1">
      <c r="A18" s="17">
        <v>11</v>
      </c>
      <c r="B18" s="208"/>
      <c r="C18" s="208"/>
      <c r="D18" s="216">
        <f t="shared" si="0"/>
        <v>0</v>
      </c>
      <c r="E18" s="220"/>
      <c r="F18" s="220"/>
      <c r="G18" s="220"/>
      <c r="H18" s="220"/>
      <c r="I18" s="220"/>
      <c r="J18" s="220"/>
      <c r="K18" s="220"/>
      <c r="L18" s="220"/>
    </row>
    <row r="19" spans="1:12" ht="18.75" customHeight="1">
      <c r="A19" s="17">
        <v>12</v>
      </c>
      <c r="B19" s="208"/>
      <c r="C19" s="208"/>
      <c r="D19" s="216">
        <f t="shared" si="0"/>
        <v>0</v>
      </c>
      <c r="E19" s="220"/>
      <c r="F19" s="220"/>
      <c r="G19" s="220"/>
      <c r="H19" s="220"/>
      <c r="I19" s="220"/>
      <c r="J19" s="220"/>
      <c r="K19" s="220"/>
      <c r="L19" s="220"/>
    </row>
    <row r="20" spans="1:12" ht="18.75" customHeight="1">
      <c r="A20" s="17">
        <v>13</v>
      </c>
      <c r="B20" s="208"/>
      <c r="C20" s="208"/>
      <c r="D20" s="216">
        <f t="shared" si="0"/>
        <v>0</v>
      </c>
      <c r="E20" s="220"/>
      <c r="F20" s="220"/>
      <c r="G20" s="220"/>
      <c r="H20" s="220"/>
      <c r="I20" s="220"/>
      <c r="J20" s="220"/>
      <c r="K20" s="220"/>
      <c r="L20" s="220"/>
    </row>
    <row r="21" spans="1:12" ht="18.75" customHeight="1">
      <c r="A21" s="17">
        <v>14</v>
      </c>
      <c r="B21" s="208"/>
      <c r="C21" s="208"/>
      <c r="D21" s="216">
        <f t="shared" si="0"/>
        <v>0</v>
      </c>
      <c r="E21" s="220"/>
      <c r="F21" s="220"/>
      <c r="G21" s="220"/>
      <c r="H21" s="220"/>
      <c r="I21" s="220"/>
      <c r="J21" s="220"/>
      <c r="K21" s="220"/>
      <c r="L21" s="220"/>
    </row>
    <row r="22" spans="1:12" ht="18.75" customHeight="1">
      <c r="A22" s="17">
        <v>15</v>
      </c>
      <c r="B22" s="208"/>
      <c r="C22" s="208"/>
      <c r="D22" s="216">
        <f t="shared" si="0"/>
        <v>0</v>
      </c>
      <c r="E22" s="220"/>
      <c r="F22" s="220"/>
      <c r="G22" s="220"/>
      <c r="H22" s="220"/>
      <c r="I22" s="220"/>
      <c r="J22" s="220"/>
      <c r="K22" s="220"/>
      <c r="L22" s="220"/>
    </row>
    <row r="23" spans="1:12" ht="18.75" customHeight="1">
      <c r="A23" s="17">
        <v>16</v>
      </c>
      <c r="B23" s="208"/>
      <c r="C23" s="208"/>
      <c r="D23" s="216">
        <f t="shared" si="0"/>
        <v>0</v>
      </c>
      <c r="E23" s="220"/>
      <c r="F23" s="220"/>
      <c r="G23" s="220"/>
      <c r="H23" s="220"/>
      <c r="I23" s="220"/>
      <c r="J23" s="220"/>
      <c r="K23" s="220"/>
      <c r="L23" s="220"/>
    </row>
    <row r="24" spans="1:12" ht="18.75" customHeight="1">
      <c r="A24" s="17">
        <v>17</v>
      </c>
      <c r="B24" s="208"/>
      <c r="C24" s="208"/>
      <c r="D24" s="216">
        <f t="shared" si="0"/>
        <v>0</v>
      </c>
      <c r="E24" s="220"/>
      <c r="F24" s="220"/>
      <c r="G24" s="220"/>
      <c r="H24" s="220"/>
      <c r="I24" s="220"/>
      <c r="J24" s="220"/>
      <c r="K24" s="220"/>
      <c r="L24" s="220"/>
    </row>
    <row r="25" spans="1:12" ht="18.75" customHeight="1">
      <c r="A25" s="17">
        <v>18</v>
      </c>
      <c r="B25" s="208"/>
      <c r="C25" s="208"/>
      <c r="D25" s="216">
        <f t="shared" si="0"/>
        <v>0</v>
      </c>
      <c r="E25" s="220"/>
      <c r="F25" s="220"/>
      <c r="G25" s="220"/>
      <c r="H25" s="220"/>
      <c r="I25" s="220"/>
      <c r="J25" s="220"/>
      <c r="K25" s="220"/>
      <c r="L25" s="220"/>
    </row>
    <row r="26" spans="1:12" ht="18.75" customHeight="1">
      <c r="A26" s="17">
        <v>19</v>
      </c>
      <c r="B26" s="208"/>
      <c r="C26" s="208"/>
      <c r="D26" s="216">
        <f t="shared" si="0"/>
        <v>0</v>
      </c>
      <c r="E26" s="220"/>
      <c r="F26" s="220"/>
      <c r="G26" s="220"/>
      <c r="H26" s="220"/>
      <c r="I26" s="220"/>
      <c r="J26" s="220"/>
      <c r="K26" s="220"/>
      <c r="L26" s="220"/>
    </row>
    <row r="27" spans="1:12" ht="18.75" customHeight="1">
      <c r="A27" s="17">
        <v>20</v>
      </c>
      <c r="B27" s="208"/>
      <c r="C27" s="208"/>
      <c r="D27" s="216">
        <f t="shared" si="0"/>
        <v>0</v>
      </c>
      <c r="E27" s="220"/>
      <c r="F27" s="220"/>
      <c r="G27" s="220"/>
      <c r="H27" s="220"/>
      <c r="I27" s="220"/>
      <c r="J27" s="220"/>
      <c r="K27" s="220"/>
      <c r="L27" s="220"/>
    </row>
    <row r="28" spans="1:12" s="30" customFormat="1" ht="9">
      <c r="A28" s="17" t="s">
        <v>6</v>
      </c>
      <c r="B28" s="36"/>
      <c r="C28" s="36"/>
      <c r="D28" s="217">
        <f>SUM(D8:D27)</f>
        <v>0</v>
      </c>
      <c r="E28" s="218">
        <f>SUM(E8:E27)</f>
        <v>0</v>
      </c>
      <c r="F28" s="218">
        <f aca="true" t="shared" si="1" ref="F28:L28">SUM(F8:F27)</f>
        <v>0</v>
      </c>
      <c r="G28" s="218">
        <f t="shared" si="1"/>
        <v>0</v>
      </c>
      <c r="H28" s="218">
        <f t="shared" si="1"/>
        <v>0</v>
      </c>
      <c r="I28" s="218">
        <f t="shared" si="1"/>
        <v>0</v>
      </c>
      <c r="J28" s="218">
        <f t="shared" si="1"/>
        <v>0</v>
      </c>
      <c r="K28" s="218">
        <f t="shared" si="1"/>
        <v>0</v>
      </c>
      <c r="L28" s="218">
        <f t="shared" si="1"/>
        <v>0</v>
      </c>
    </row>
  </sheetData>
  <sheetProtection password="CC02" sheet="1" objects="1" scenarios="1" formatColumns="0" formatRows="0"/>
  <mergeCells count="3">
    <mergeCell ref="B6:B7"/>
    <mergeCell ref="C6:C7"/>
    <mergeCell ref="D6:D7"/>
  </mergeCells>
  <printOptions/>
  <pageMargins left="0.31496062992125984" right="0" top="0.35433070866141736" bottom="0.1968503937007874" header="0.31496062992125984" footer="0.11811023622047245"/>
  <pageSetup fitToHeight="2" horizontalDpi="300" verticalDpi="300" orientation="landscape" paperSize="9" r:id="rId1"/>
  <headerFooter alignWithMargins="0">
    <oddFooter>&amp;R&amp;"Verdana,Normale"&amp;7&amp;P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9">
    <tabColor indexed="50"/>
  </sheetPr>
  <dimension ref="A1:L29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1" max="1" width="2.7109375" style="15" customWidth="1"/>
    <col min="2" max="2" width="27.7109375" style="12" customWidth="1"/>
    <col min="3" max="3" width="25.140625" style="12" customWidth="1"/>
    <col min="4" max="4" width="10.7109375" style="12" customWidth="1"/>
    <col min="5" max="5" width="9.7109375" style="64" customWidth="1"/>
    <col min="6" max="12" width="9.7109375" style="12" customWidth="1"/>
    <col min="13" max="14" width="9.140625" style="12" customWidth="1"/>
    <col min="15" max="22" width="9.140625" style="12" hidden="1" customWidth="1"/>
    <col min="23" max="16384" width="9.140625" style="12" customWidth="1"/>
  </cols>
  <sheetData>
    <row r="1" spans="1:12" ht="17.25" customHeight="1">
      <c r="A1" s="12"/>
      <c r="B1" s="35" t="s">
        <v>9</v>
      </c>
      <c r="C1" s="35"/>
      <c r="L1" s="25" t="s">
        <v>108</v>
      </c>
    </row>
    <row r="2" spans="1:12" ht="17.25" customHeight="1">
      <c r="A2" s="12"/>
      <c r="C2" s="246"/>
      <c r="D2" s="255"/>
      <c r="E2" s="250"/>
      <c r="F2" s="246"/>
      <c r="G2" s="246"/>
      <c r="H2" s="246"/>
      <c r="I2" s="246"/>
      <c r="J2" s="246"/>
      <c r="L2" s="26" t="s">
        <v>34</v>
      </c>
    </row>
    <row r="3" spans="2:5" ht="16.5" customHeight="1">
      <c r="B3" s="22" t="s">
        <v>85</v>
      </c>
      <c r="C3" s="22"/>
      <c r="E3" s="66"/>
    </row>
    <row r="4" spans="2:3" ht="4.5" customHeight="1">
      <c r="B4" s="39"/>
      <c r="C4" s="39"/>
    </row>
    <row r="5" spans="2:4" ht="10.5" thickBot="1">
      <c r="B5" s="76" t="s">
        <v>37</v>
      </c>
      <c r="C5" s="24"/>
      <c r="D5" s="40"/>
    </row>
    <row r="6" spans="1:12" s="28" customFormat="1" ht="9.75" customHeight="1" thickBot="1">
      <c r="A6" s="27"/>
      <c r="B6" s="306" t="s">
        <v>17</v>
      </c>
      <c r="C6" s="306" t="s">
        <v>18</v>
      </c>
      <c r="D6" s="306" t="s">
        <v>19</v>
      </c>
      <c r="E6" s="187"/>
      <c r="F6" s="188"/>
      <c r="G6" s="188"/>
      <c r="H6" s="195" t="s">
        <v>22</v>
      </c>
      <c r="I6" s="188"/>
      <c r="J6" s="188"/>
      <c r="K6" s="188"/>
      <c r="L6" s="189"/>
    </row>
    <row r="7" spans="1:12" ht="30.75" customHeight="1" thickBot="1">
      <c r="A7" s="17"/>
      <c r="B7" s="306"/>
      <c r="C7" s="306"/>
      <c r="D7" s="306"/>
      <c r="E7" s="170" t="str">
        <f>"1 
"&amp;fasi!D15</f>
        <v>1 
?</v>
      </c>
      <c r="F7" s="170" t="str">
        <f>"2 
"&amp;fasi!E15</f>
        <v>2 
?</v>
      </c>
      <c r="G7" s="170" t="str">
        <f>"3 
"&amp;fasi!F15</f>
        <v>3 
?</v>
      </c>
      <c r="H7" s="170" t="str">
        <f>"4 
"&amp;fasi!G15</f>
        <v>4 
?</v>
      </c>
      <c r="I7" s="170" t="str">
        <f>"5 
"&amp;fasi!H15</f>
        <v>5 
?</v>
      </c>
      <c r="J7" s="170" t="str">
        <f>" 6 
"&amp;fasi!I15</f>
        <v> 6 
?</v>
      </c>
      <c r="K7" s="170" t="str">
        <f>"7
"&amp;fasi!J15</f>
        <v>7
?</v>
      </c>
      <c r="L7" s="170" t="str">
        <f>" 8 
"&amp;fasi!K15</f>
        <v> 8 
?</v>
      </c>
    </row>
    <row r="8" spans="1:12" ht="18.75" customHeight="1">
      <c r="A8" s="17">
        <v>1</v>
      </c>
      <c r="B8" s="203"/>
      <c r="C8" s="203"/>
      <c r="D8" s="215">
        <f>SUM(E8:L8)</f>
        <v>0</v>
      </c>
      <c r="E8" s="219"/>
      <c r="F8" s="219"/>
      <c r="G8" s="219"/>
      <c r="H8" s="219"/>
      <c r="I8" s="219"/>
      <c r="J8" s="219"/>
      <c r="K8" s="219"/>
      <c r="L8" s="219"/>
    </row>
    <row r="9" spans="1:12" ht="18.75" customHeight="1">
      <c r="A9" s="17">
        <v>2</v>
      </c>
      <c r="B9" s="208"/>
      <c r="C9" s="208"/>
      <c r="D9" s="216">
        <f aca="true" t="shared" si="0" ref="D9:D17">SUM(E9:L9)</f>
        <v>0</v>
      </c>
      <c r="E9" s="220"/>
      <c r="F9" s="220"/>
      <c r="G9" s="220"/>
      <c r="H9" s="220"/>
      <c r="I9" s="220"/>
      <c r="J9" s="220"/>
      <c r="K9" s="220"/>
      <c r="L9" s="220"/>
    </row>
    <row r="10" spans="1:12" ht="18.75" customHeight="1">
      <c r="A10" s="17">
        <v>3</v>
      </c>
      <c r="B10" s="208"/>
      <c r="C10" s="208"/>
      <c r="D10" s="216">
        <f t="shared" si="0"/>
        <v>0</v>
      </c>
      <c r="E10" s="220"/>
      <c r="F10" s="220"/>
      <c r="G10" s="220"/>
      <c r="H10" s="220"/>
      <c r="I10" s="220"/>
      <c r="J10" s="220"/>
      <c r="K10" s="220"/>
      <c r="L10" s="220"/>
    </row>
    <row r="11" spans="1:12" ht="18.75" customHeight="1">
      <c r="A11" s="17">
        <v>4</v>
      </c>
      <c r="B11" s="208"/>
      <c r="C11" s="208"/>
      <c r="D11" s="216">
        <f t="shared" si="0"/>
        <v>0</v>
      </c>
      <c r="E11" s="220"/>
      <c r="F11" s="220"/>
      <c r="G11" s="220"/>
      <c r="H11" s="220"/>
      <c r="I11" s="220"/>
      <c r="J11" s="220"/>
      <c r="K11" s="220"/>
      <c r="L11" s="220"/>
    </row>
    <row r="12" spans="1:12" ht="18.75" customHeight="1">
      <c r="A12" s="17">
        <v>5</v>
      </c>
      <c r="B12" s="208"/>
      <c r="C12" s="208"/>
      <c r="D12" s="216">
        <f t="shared" si="0"/>
        <v>0</v>
      </c>
      <c r="E12" s="220"/>
      <c r="F12" s="220"/>
      <c r="G12" s="220"/>
      <c r="H12" s="220"/>
      <c r="I12" s="220"/>
      <c r="J12" s="220"/>
      <c r="K12" s="220"/>
      <c r="L12" s="220"/>
    </row>
    <row r="13" spans="1:12" ht="18.75" customHeight="1">
      <c r="A13" s="17">
        <v>6</v>
      </c>
      <c r="B13" s="208"/>
      <c r="C13" s="208"/>
      <c r="D13" s="216">
        <f t="shared" si="0"/>
        <v>0</v>
      </c>
      <c r="E13" s="220"/>
      <c r="F13" s="220"/>
      <c r="G13" s="220"/>
      <c r="H13" s="220"/>
      <c r="I13" s="220"/>
      <c r="J13" s="220"/>
      <c r="K13" s="220"/>
      <c r="L13" s="220"/>
    </row>
    <row r="14" spans="1:12" ht="18.75" customHeight="1">
      <c r="A14" s="17">
        <v>7</v>
      </c>
      <c r="B14" s="208"/>
      <c r="C14" s="208"/>
      <c r="D14" s="216">
        <f t="shared" si="0"/>
        <v>0</v>
      </c>
      <c r="E14" s="220"/>
      <c r="F14" s="220"/>
      <c r="G14" s="220"/>
      <c r="H14" s="220"/>
      <c r="I14" s="220"/>
      <c r="J14" s="220"/>
      <c r="K14" s="220"/>
      <c r="L14" s="220"/>
    </row>
    <row r="15" spans="1:12" ht="18.75" customHeight="1">
      <c r="A15" s="17">
        <v>8</v>
      </c>
      <c r="B15" s="208"/>
      <c r="C15" s="208"/>
      <c r="D15" s="216">
        <f t="shared" si="0"/>
        <v>0</v>
      </c>
      <c r="E15" s="220"/>
      <c r="F15" s="220"/>
      <c r="G15" s="220"/>
      <c r="H15" s="220"/>
      <c r="I15" s="220"/>
      <c r="J15" s="220"/>
      <c r="K15" s="220"/>
      <c r="L15" s="220"/>
    </row>
    <row r="16" spans="1:12" ht="18.75" customHeight="1">
      <c r="A16" s="17">
        <v>9</v>
      </c>
      <c r="B16" s="208"/>
      <c r="C16" s="208"/>
      <c r="D16" s="216">
        <f t="shared" si="0"/>
        <v>0</v>
      </c>
      <c r="E16" s="220"/>
      <c r="F16" s="220"/>
      <c r="G16" s="220"/>
      <c r="H16" s="220"/>
      <c r="I16" s="220"/>
      <c r="J16" s="220"/>
      <c r="K16" s="220"/>
      <c r="L16" s="220"/>
    </row>
    <row r="17" spans="1:12" ht="18.75" customHeight="1">
      <c r="A17" s="17">
        <v>10</v>
      </c>
      <c r="B17" s="208"/>
      <c r="C17" s="208"/>
      <c r="D17" s="216">
        <f t="shared" si="0"/>
        <v>0</v>
      </c>
      <c r="E17" s="220"/>
      <c r="F17" s="220"/>
      <c r="G17" s="220"/>
      <c r="H17" s="220"/>
      <c r="I17" s="220"/>
      <c r="J17" s="220"/>
      <c r="K17" s="220"/>
      <c r="L17" s="220"/>
    </row>
    <row r="18" spans="1:12" ht="18.75" customHeight="1">
      <c r="A18" s="17">
        <v>11</v>
      </c>
      <c r="B18" s="208"/>
      <c r="C18" s="208"/>
      <c r="D18" s="216">
        <f aca="true" t="shared" si="1" ref="D18:D27">SUM(E18:L18)</f>
        <v>0</v>
      </c>
      <c r="E18" s="220"/>
      <c r="F18" s="220"/>
      <c r="G18" s="220"/>
      <c r="H18" s="220"/>
      <c r="I18" s="220"/>
      <c r="J18" s="220"/>
      <c r="K18" s="220"/>
      <c r="L18" s="220"/>
    </row>
    <row r="19" spans="1:12" ht="18.75" customHeight="1">
      <c r="A19" s="17">
        <v>12</v>
      </c>
      <c r="B19" s="208"/>
      <c r="C19" s="208"/>
      <c r="D19" s="216">
        <f t="shared" si="1"/>
        <v>0</v>
      </c>
      <c r="E19" s="220"/>
      <c r="F19" s="220"/>
      <c r="G19" s="220"/>
      <c r="H19" s="220"/>
      <c r="I19" s="220"/>
      <c r="J19" s="220"/>
      <c r="K19" s="220"/>
      <c r="L19" s="220"/>
    </row>
    <row r="20" spans="1:12" ht="18.75" customHeight="1">
      <c r="A20" s="17">
        <v>13</v>
      </c>
      <c r="B20" s="208"/>
      <c r="C20" s="208"/>
      <c r="D20" s="216">
        <f t="shared" si="1"/>
        <v>0</v>
      </c>
      <c r="E20" s="220"/>
      <c r="F20" s="220"/>
      <c r="G20" s="220"/>
      <c r="H20" s="220"/>
      <c r="I20" s="220"/>
      <c r="J20" s="220"/>
      <c r="K20" s="220"/>
      <c r="L20" s="220"/>
    </row>
    <row r="21" spans="1:12" ht="18.75" customHeight="1">
      <c r="A21" s="17">
        <v>14</v>
      </c>
      <c r="B21" s="208"/>
      <c r="C21" s="208"/>
      <c r="D21" s="216">
        <f t="shared" si="1"/>
        <v>0</v>
      </c>
      <c r="E21" s="220"/>
      <c r="F21" s="220"/>
      <c r="G21" s="220"/>
      <c r="H21" s="220"/>
      <c r="I21" s="220"/>
      <c r="J21" s="220"/>
      <c r="K21" s="220"/>
      <c r="L21" s="220"/>
    </row>
    <row r="22" spans="1:12" ht="18.75" customHeight="1">
      <c r="A22" s="17">
        <v>15</v>
      </c>
      <c r="B22" s="208"/>
      <c r="C22" s="208"/>
      <c r="D22" s="216">
        <f t="shared" si="1"/>
        <v>0</v>
      </c>
      <c r="E22" s="220"/>
      <c r="F22" s="220"/>
      <c r="G22" s="220"/>
      <c r="H22" s="220"/>
      <c r="I22" s="220"/>
      <c r="J22" s="220"/>
      <c r="K22" s="220"/>
      <c r="L22" s="220"/>
    </row>
    <row r="23" spans="1:12" ht="18.75" customHeight="1">
      <c r="A23" s="17">
        <v>16</v>
      </c>
      <c r="B23" s="208"/>
      <c r="C23" s="208"/>
      <c r="D23" s="216">
        <f t="shared" si="1"/>
        <v>0</v>
      </c>
      <c r="E23" s="220"/>
      <c r="F23" s="220"/>
      <c r="G23" s="220"/>
      <c r="H23" s="220"/>
      <c r="I23" s="220"/>
      <c r="J23" s="220"/>
      <c r="K23" s="220"/>
      <c r="L23" s="220"/>
    </row>
    <row r="24" spans="1:12" ht="18.75" customHeight="1">
      <c r="A24" s="17">
        <v>17</v>
      </c>
      <c r="B24" s="208"/>
      <c r="C24" s="208"/>
      <c r="D24" s="216">
        <f t="shared" si="1"/>
        <v>0</v>
      </c>
      <c r="E24" s="220"/>
      <c r="F24" s="220"/>
      <c r="G24" s="220"/>
      <c r="H24" s="220"/>
      <c r="I24" s="220"/>
      <c r="J24" s="220"/>
      <c r="K24" s="220"/>
      <c r="L24" s="220"/>
    </row>
    <row r="25" spans="1:12" ht="18.75" customHeight="1">
      <c r="A25" s="17">
        <v>18</v>
      </c>
      <c r="B25" s="208"/>
      <c r="C25" s="208"/>
      <c r="D25" s="216">
        <f t="shared" si="1"/>
        <v>0</v>
      </c>
      <c r="E25" s="220"/>
      <c r="F25" s="220"/>
      <c r="G25" s="220"/>
      <c r="H25" s="220"/>
      <c r="I25" s="220"/>
      <c r="J25" s="220"/>
      <c r="K25" s="220"/>
      <c r="L25" s="220"/>
    </row>
    <row r="26" spans="1:12" ht="18.75" customHeight="1">
      <c r="A26" s="17">
        <v>19</v>
      </c>
      <c r="B26" s="208"/>
      <c r="C26" s="208"/>
      <c r="D26" s="216">
        <f t="shared" si="1"/>
        <v>0</v>
      </c>
      <c r="E26" s="220"/>
      <c r="F26" s="220"/>
      <c r="G26" s="220"/>
      <c r="H26" s="220"/>
      <c r="I26" s="220"/>
      <c r="J26" s="220"/>
      <c r="K26" s="220"/>
      <c r="L26" s="220"/>
    </row>
    <row r="27" spans="1:12" ht="18.75" customHeight="1">
      <c r="A27" s="17">
        <v>20</v>
      </c>
      <c r="B27" s="208"/>
      <c r="C27" s="208"/>
      <c r="D27" s="216">
        <f t="shared" si="1"/>
        <v>0</v>
      </c>
      <c r="E27" s="220"/>
      <c r="F27" s="220"/>
      <c r="G27" s="220"/>
      <c r="H27" s="220"/>
      <c r="I27" s="220"/>
      <c r="J27" s="220"/>
      <c r="K27" s="220"/>
      <c r="L27" s="220"/>
    </row>
    <row r="28" spans="1:12" s="30" customFormat="1" ht="9">
      <c r="A28" s="17" t="s">
        <v>6</v>
      </c>
      <c r="B28" s="36"/>
      <c r="C28" s="142"/>
      <c r="D28" s="217">
        <f>SUM(D8:D27)</f>
        <v>0</v>
      </c>
      <c r="E28" s="218">
        <f>SUM(E8:E27)</f>
        <v>0</v>
      </c>
      <c r="F28" s="218">
        <f aca="true" t="shared" si="2" ref="F28:L28">SUM(F8:F27)</f>
        <v>0</v>
      </c>
      <c r="G28" s="218">
        <f t="shared" si="2"/>
        <v>0</v>
      </c>
      <c r="H28" s="218">
        <f t="shared" si="2"/>
        <v>0</v>
      </c>
      <c r="I28" s="218">
        <f t="shared" si="2"/>
        <v>0</v>
      </c>
      <c r="J28" s="218">
        <f t="shared" si="2"/>
        <v>0</v>
      </c>
      <c r="K28" s="218">
        <f t="shared" si="2"/>
        <v>0</v>
      </c>
      <c r="L28" s="218">
        <f t="shared" si="2"/>
        <v>0</v>
      </c>
    </row>
    <row r="29" ht="9.75">
      <c r="B29" s="28"/>
    </row>
  </sheetData>
  <sheetProtection password="CC02" sheet="1" objects="1" scenarios="1" formatColumns="0" formatRows="0"/>
  <mergeCells count="3">
    <mergeCell ref="D6:D7"/>
    <mergeCell ref="B6:B7"/>
    <mergeCell ref="C6:C7"/>
  </mergeCells>
  <printOptions/>
  <pageMargins left="0.31496062992125984" right="0" top="0.35433070866141736" bottom="0.1968503937007874" header="0.31496062992125984" footer="0.11811023622047245"/>
  <pageSetup fitToHeight="2" horizontalDpi="300" verticalDpi="300" orientation="landscape" paperSize="9" r:id="rId1"/>
  <headerFooter alignWithMargins="0">
    <oddFooter>&amp;R&amp;"Verdana,Normale"&amp;7&amp;P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21">
    <tabColor indexed="50"/>
  </sheetPr>
  <dimension ref="A1:L30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1" max="1" width="2.7109375" style="15" customWidth="1"/>
    <col min="2" max="2" width="27.7109375" style="12" customWidth="1"/>
    <col min="3" max="3" width="25.140625" style="12" customWidth="1"/>
    <col min="4" max="4" width="10.7109375" style="12" customWidth="1"/>
    <col min="5" max="5" width="9.7109375" style="64" customWidth="1"/>
    <col min="6" max="12" width="9.7109375" style="12" customWidth="1"/>
    <col min="13" max="14" width="9.140625" style="12" customWidth="1"/>
    <col min="15" max="22" width="9.140625" style="12" hidden="1" customWidth="1"/>
    <col min="23" max="16384" width="9.140625" style="12" customWidth="1"/>
  </cols>
  <sheetData>
    <row r="1" spans="1:12" ht="17.25" customHeight="1">
      <c r="A1" s="12"/>
      <c r="B1" s="35" t="s">
        <v>128</v>
      </c>
      <c r="C1" s="35"/>
      <c r="L1" s="25" t="s">
        <v>108</v>
      </c>
    </row>
    <row r="2" spans="1:12" ht="17.25" customHeight="1">
      <c r="A2" s="12"/>
      <c r="C2" s="246"/>
      <c r="D2" s="255"/>
      <c r="E2" s="250"/>
      <c r="F2" s="246"/>
      <c r="G2" s="246"/>
      <c r="H2" s="246"/>
      <c r="I2" s="246"/>
      <c r="J2" s="246"/>
      <c r="L2" s="26" t="s">
        <v>82</v>
      </c>
    </row>
    <row r="3" spans="2:5" ht="16.5" customHeight="1">
      <c r="B3" s="22" t="s">
        <v>107</v>
      </c>
      <c r="C3" s="22"/>
      <c r="E3" s="66"/>
    </row>
    <row r="4" spans="2:3" ht="4.5" customHeight="1">
      <c r="B4" s="39"/>
      <c r="C4" s="39"/>
    </row>
    <row r="5" spans="2:4" ht="10.5" thickBot="1">
      <c r="B5" s="76" t="s">
        <v>37</v>
      </c>
      <c r="C5" s="24"/>
      <c r="D5" s="40"/>
    </row>
    <row r="6" spans="1:12" s="28" customFormat="1" ht="9.75" customHeight="1" thickBot="1">
      <c r="A6" s="27"/>
      <c r="B6" s="306" t="s">
        <v>17</v>
      </c>
      <c r="C6" s="306" t="s">
        <v>18</v>
      </c>
      <c r="D6" s="306" t="s">
        <v>19</v>
      </c>
      <c r="E6" s="187"/>
      <c r="F6" s="188"/>
      <c r="G6" s="188"/>
      <c r="H6" s="195" t="s">
        <v>22</v>
      </c>
      <c r="I6" s="188"/>
      <c r="J6" s="188"/>
      <c r="K6" s="188"/>
      <c r="L6" s="189"/>
    </row>
    <row r="7" spans="1:12" ht="30.75" customHeight="1" thickBot="1">
      <c r="A7" s="17" t="s">
        <v>12</v>
      </c>
      <c r="B7" s="306"/>
      <c r="C7" s="306"/>
      <c r="D7" s="306"/>
      <c r="E7" s="170" t="str">
        <f>"1 
"&amp;fasi!D15</f>
        <v>1 
?</v>
      </c>
      <c r="F7" s="170" t="str">
        <f>"2 
"&amp;fasi!E15</f>
        <v>2 
?</v>
      </c>
      <c r="G7" s="170" t="str">
        <f>"3 
"&amp;fasi!F15</f>
        <v>3 
?</v>
      </c>
      <c r="H7" s="170" t="str">
        <f>"4 
"&amp;fasi!G15</f>
        <v>4 
?</v>
      </c>
      <c r="I7" s="170" t="str">
        <f>"5 
"&amp;fasi!H15</f>
        <v>5 
?</v>
      </c>
      <c r="J7" s="170" t="str">
        <f>" 6 
"&amp;fasi!I15</f>
        <v> 6 
?</v>
      </c>
      <c r="K7" s="170" t="str">
        <f>"7
"&amp;fasi!J15</f>
        <v>7
?</v>
      </c>
      <c r="L7" s="170" t="str">
        <f>" 8 
"&amp;fasi!K15</f>
        <v> 8 
?</v>
      </c>
    </row>
    <row r="8" spans="1:12" ht="18.75" customHeight="1">
      <c r="A8" s="17">
        <v>1</v>
      </c>
      <c r="B8" s="203"/>
      <c r="C8" s="203"/>
      <c r="D8" s="215">
        <f>SUM(E8:L8)</f>
        <v>0</v>
      </c>
      <c r="E8" s="219"/>
      <c r="F8" s="219"/>
      <c r="G8" s="219"/>
      <c r="H8" s="219"/>
      <c r="I8" s="219"/>
      <c r="J8" s="219"/>
      <c r="K8" s="219"/>
      <c r="L8" s="219"/>
    </row>
    <row r="9" spans="1:12" ht="18.75" customHeight="1">
      <c r="A9" s="17">
        <v>2</v>
      </c>
      <c r="B9" s="208"/>
      <c r="C9" s="208"/>
      <c r="D9" s="216">
        <f aca="true" t="shared" si="0" ref="D9:D16">SUM(E9:L9)</f>
        <v>0</v>
      </c>
      <c r="E9" s="220"/>
      <c r="F9" s="220"/>
      <c r="G9" s="220"/>
      <c r="H9" s="220"/>
      <c r="I9" s="220"/>
      <c r="J9" s="220"/>
      <c r="K9" s="220"/>
      <c r="L9" s="220"/>
    </row>
    <row r="10" spans="1:12" ht="18.75" customHeight="1">
      <c r="A10" s="17">
        <v>3</v>
      </c>
      <c r="B10" s="208"/>
      <c r="C10" s="208"/>
      <c r="D10" s="216">
        <f t="shared" si="0"/>
        <v>0</v>
      </c>
      <c r="E10" s="220"/>
      <c r="F10" s="220"/>
      <c r="G10" s="220"/>
      <c r="H10" s="220"/>
      <c r="I10" s="220"/>
      <c r="J10" s="220"/>
      <c r="K10" s="220"/>
      <c r="L10" s="220"/>
    </row>
    <row r="11" spans="1:12" ht="18.75" customHeight="1">
      <c r="A11" s="17">
        <v>4</v>
      </c>
      <c r="B11" s="208"/>
      <c r="C11" s="208"/>
      <c r="D11" s="216">
        <f t="shared" si="0"/>
        <v>0</v>
      </c>
      <c r="E11" s="220"/>
      <c r="F11" s="220"/>
      <c r="G11" s="220"/>
      <c r="H11" s="220"/>
      <c r="I11" s="220"/>
      <c r="J11" s="220"/>
      <c r="K11" s="220"/>
      <c r="L11" s="220"/>
    </row>
    <row r="12" spans="1:12" ht="18.75" customHeight="1">
      <c r="A12" s="17">
        <v>5</v>
      </c>
      <c r="B12" s="208"/>
      <c r="C12" s="208"/>
      <c r="D12" s="216">
        <f t="shared" si="0"/>
        <v>0</v>
      </c>
      <c r="E12" s="220"/>
      <c r="F12" s="220"/>
      <c r="G12" s="220"/>
      <c r="H12" s="220"/>
      <c r="I12" s="220"/>
      <c r="J12" s="220"/>
      <c r="K12" s="220"/>
      <c r="L12" s="220"/>
    </row>
    <row r="13" spans="1:12" ht="18.75" customHeight="1">
      <c r="A13" s="17">
        <v>6</v>
      </c>
      <c r="B13" s="208"/>
      <c r="C13" s="208"/>
      <c r="D13" s="216">
        <f t="shared" si="0"/>
        <v>0</v>
      </c>
      <c r="E13" s="220"/>
      <c r="F13" s="220"/>
      <c r="G13" s="220"/>
      <c r="H13" s="220"/>
      <c r="I13" s="220"/>
      <c r="J13" s="220"/>
      <c r="K13" s="220"/>
      <c r="L13" s="220"/>
    </row>
    <row r="14" spans="1:12" ht="18.75" customHeight="1">
      <c r="A14" s="17">
        <v>7</v>
      </c>
      <c r="B14" s="208"/>
      <c r="C14" s="208"/>
      <c r="D14" s="216">
        <f t="shared" si="0"/>
        <v>0</v>
      </c>
      <c r="E14" s="220"/>
      <c r="F14" s="220"/>
      <c r="G14" s="220"/>
      <c r="H14" s="220"/>
      <c r="I14" s="220"/>
      <c r="J14" s="220"/>
      <c r="K14" s="220"/>
      <c r="L14" s="220"/>
    </row>
    <row r="15" spans="1:12" ht="18.75" customHeight="1">
      <c r="A15" s="17">
        <v>8</v>
      </c>
      <c r="B15" s="208"/>
      <c r="C15" s="208"/>
      <c r="D15" s="216">
        <f t="shared" si="0"/>
        <v>0</v>
      </c>
      <c r="E15" s="220"/>
      <c r="F15" s="220"/>
      <c r="G15" s="220"/>
      <c r="H15" s="220"/>
      <c r="I15" s="220"/>
      <c r="J15" s="220"/>
      <c r="K15" s="220"/>
      <c r="L15" s="220"/>
    </row>
    <row r="16" spans="1:12" ht="18.75" customHeight="1">
      <c r="A16" s="17">
        <v>9</v>
      </c>
      <c r="B16" s="208"/>
      <c r="C16" s="208"/>
      <c r="D16" s="216">
        <f t="shared" si="0"/>
        <v>0</v>
      </c>
      <c r="E16" s="220"/>
      <c r="F16" s="220"/>
      <c r="G16" s="220"/>
      <c r="H16" s="220"/>
      <c r="I16" s="220"/>
      <c r="J16" s="220"/>
      <c r="K16" s="220"/>
      <c r="L16" s="220"/>
    </row>
    <row r="17" spans="1:12" ht="18.75" customHeight="1">
      <c r="A17" s="17">
        <v>10</v>
      </c>
      <c r="B17" s="208"/>
      <c r="C17" s="208"/>
      <c r="D17" s="216">
        <f aca="true" t="shared" si="1" ref="D17:D23">SUM(E17:L17)</f>
        <v>0</v>
      </c>
      <c r="E17" s="220"/>
      <c r="F17" s="220"/>
      <c r="G17" s="220"/>
      <c r="H17" s="220"/>
      <c r="I17" s="220"/>
      <c r="J17" s="220"/>
      <c r="K17" s="220"/>
      <c r="L17" s="220"/>
    </row>
    <row r="18" spans="1:12" ht="18.75" customHeight="1">
      <c r="A18" s="17">
        <v>11</v>
      </c>
      <c r="B18" s="208"/>
      <c r="C18" s="208"/>
      <c r="D18" s="216">
        <f t="shared" si="1"/>
        <v>0</v>
      </c>
      <c r="E18" s="220"/>
      <c r="F18" s="220"/>
      <c r="G18" s="220"/>
      <c r="H18" s="220"/>
      <c r="I18" s="220"/>
      <c r="J18" s="220"/>
      <c r="K18" s="220"/>
      <c r="L18" s="220"/>
    </row>
    <row r="19" spans="1:12" ht="18.75" customHeight="1">
      <c r="A19" s="17">
        <v>12</v>
      </c>
      <c r="B19" s="208"/>
      <c r="C19" s="208"/>
      <c r="D19" s="216">
        <f t="shared" si="1"/>
        <v>0</v>
      </c>
      <c r="E19" s="220"/>
      <c r="F19" s="220"/>
      <c r="G19" s="220"/>
      <c r="H19" s="220"/>
      <c r="I19" s="220"/>
      <c r="J19" s="220"/>
      <c r="K19" s="220"/>
      <c r="L19" s="220"/>
    </row>
    <row r="20" spans="1:12" ht="18.75" customHeight="1">
      <c r="A20" s="17">
        <v>13</v>
      </c>
      <c r="B20" s="208"/>
      <c r="C20" s="208"/>
      <c r="D20" s="216">
        <f t="shared" si="1"/>
        <v>0</v>
      </c>
      <c r="E20" s="220"/>
      <c r="F20" s="220"/>
      <c r="G20" s="220"/>
      <c r="H20" s="220"/>
      <c r="I20" s="220"/>
      <c r="J20" s="220"/>
      <c r="K20" s="220"/>
      <c r="L20" s="220"/>
    </row>
    <row r="21" spans="1:12" ht="18.75" customHeight="1">
      <c r="A21" s="17">
        <v>14</v>
      </c>
      <c r="B21" s="208"/>
      <c r="C21" s="208"/>
      <c r="D21" s="216">
        <f t="shared" si="1"/>
        <v>0</v>
      </c>
      <c r="E21" s="220"/>
      <c r="F21" s="220"/>
      <c r="G21" s="220"/>
      <c r="H21" s="220"/>
      <c r="I21" s="220"/>
      <c r="J21" s="220"/>
      <c r="K21" s="220"/>
      <c r="L21" s="220"/>
    </row>
    <row r="22" spans="1:12" ht="18.75" customHeight="1">
      <c r="A22" s="17">
        <v>15</v>
      </c>
      <c r="B22" s="208"/>
      <c r="C22" s="208"/>
      <c r="D22" s="216">
        <f>SUM(E22:L22)</f>
        <v>0</v>
      </c>
      <c r="E22" s="220"/>
      <c r="F22" s="220"/>
      <c r="G22" s="220"/>
      <c r="H22" s="220"/>
      <c r="I22" s="220"/>
      <c r="J22" s="220"/>
      <c r="K22" s="220"/>
      <c r="L22" s="220"/>
    </row>
    <row r="23" spans="1:12" ht="18.75" customHeight="1">
      <c r="A23" s="17">
        <v>16</v>
      </c>
      <c r="B23" s="208"/>
      <c r="C23" s="208"/>
      <c r="D23" s="216">
        <f t="shared" si="1"/>
        <v>0</v>
      </c>
      <c r="E23" s="220"/>
      <c r="F23" s="220"/>
      <c r="G23" s="220"/>
      <c r="H23" s="220"/>
      <c r="I23" s="220"/>
      <c r="J23" s="220"/>
      <c r="K23" s="220"/>
      <c r="L23" s="220"/>
    </row>
    <row r="24" spans="1:12" s="30" customFormat="1" ht="9">
      <c r="A24" s="17" t="s">
        <v>6</v>
      </c>
      <c r="B24" s="36"/>
      <c r="C24" s="36"/>
      <c r="D24" s="217">
        <f aca="true" t="shared" si="2" ref="D24:L24">SUM(D8:D23)</f>
        <v>0</v>
      </c>
      <c r="E24" s="218">
        <f t="shared" si="2"/>
        <v>0</v>
      </c>
      <c r="F24" s="218">
        <f t="shared" si="2"/>
        <v>0</v>
      </c>
      <c r="G24" s="218">
        <f t="shared" si="2"/>
        <v>0</v>
      </c>
      <c r="H24" s="218">
        <f t="shared" si="2"/>
        <v>0</v>
      </c>
      <c r="I24" s="218">
        <f t="shared" si="2"/>
        <v>0</v>
      </c>
      <c r="J24" s="218">
        <f t="shared" si="2"/>
        <v>0</v>
      </c>
      <c r="K24" s="218">
        <f t="shared" si="2"/>
        <v>0</v>
      </c>
      <c r="L24" s="218">
        <f t="shared" si="2"/>
        <v>0</v>
      </c>
    </row>
    <row r="26" spans="2:5" ht="16.5" customHeight="1" thickBot="1">
      <c r="B26" s="22" t="s">
        <v>129</v>
      </c>
      <c r="C26" s="22"/>
      <c r="E26" s="66"/>
    </row>
    <row r="27" spans="1:12" s="28" customFormat="1" ht="9.75" customHeight="1" thickBot="1">
      <c r="A27" s="27"/>
      <c r="B27" s="306" t="s">
        <v>17</v>
      </c>
      <c r="C27" s="306" t="s">
        <v>18</v>
      </c>
      <c r="D27" s="306" t="s">
        <v>19</v>
      </c>
      <c r="E27" s="308" t="s">
        <v>132</v>
      </c>
      <c r="F27" s="309"/>
      <c r="G27" s="309"/>
      <c r="H27" s="309"/>
      <c r="I27" s="309"/>
      <c r="J27" s="309"/>
      <c r="K27" s="309"/>
      <c r="L27" s="310"/>
    </row>
    <row r="28" spans="1:12" ht="30.75" customHeight="1" thickBot="1">
      <c r="A28" s="17" t="s">
        <v>13</v>
      </c>
      <c r="B28" s="306"/>
      <c r="C28" s="306"/>
      <c r="D28" s="306"/>
      <c r="E28" s="170" t="str">
        <f>"1 
"&amp;fasi!D15</f>
        <v>1 
?</v>
      </c>
      <c r="F28" s="170" t="str">
        <f>"2
"&amp;fasi!E15</f>
        <v>2
?</v>
      </c>
      <c r="G28" s="170" t="str">
        <f>"3
"&amp;fasi!F15</f>
        <v>3
?</v>
      </c>
      <c r="H28" s="170" t="str">
        <f>"4
"&amp;fasi!G15</f>
        <v>4
?</v>
      </c>
      <c r="I28" s="170" t="str">
        <f>"5
"&amp;fasi!H15</f>
        <v>5
?</v>
      </c>
      <c r="J28" s="170" t="str">
        <f>"6
"&amp;fasi!I15</f>
        <v>6
?</v>
      </c>
      <c r="K28" s="170" t="str">
        <f>"7
"&amp;fasi!J15</f>
        <v>7
?</v>
      </c>
      <c r="L28" s="170" t="str">
        <f>"8
"&amp;fasi!K15</f>
        <v>8
?</v>
      </c>
    </row>
    <row r="29" spans="1:12" ht="18.75" customHeight="1">
      <c r="A29" s="17">
        <v>1</v>
      </c>
      <c r="B29" s="208"/>
      <c r="C29" s="208"/>
      <c r="D29" s="216">
        <f>SUM(E29:L29)</f>
        <v>0</v>
      </c>
      <c r="E29" s="220"/>
      <c r="F29" s="220"/>
      <c r="G29" s="220"/>
      <c r="H29" s="220"/>
      <c r="I29" s="220"/>
      <c r="J29" s="220"/>
      <c r="K29" s="220"/>
      <c r="L29" s="220"/>
    </row>
    <row r="30" spans="1:12" s="30" customFormat="1" ht="9">
      <c r="A30" s="17" t="s">
        <v>6</v>
      </c>
      <c r="B30" s="36"/>
      <c r="C30" s="142">
        <f>IF(D30&gt;2500,"ATTENZIONE: spesa oltre i limiti","")</f>
      </c>
      <c r="D30" s="218">
        <f aca="true" t="shared" si="3" ref="D30:L30">SUM(D29:D29)</f>
        <v>0</v>
      </c>
      <c r="E30" s="218">
        <f t="shared" si="3"/>
        <v>0</v>
      </c>
      <c r="F30" s="218">
        <f t="shared" si="3"/>
        <v>0</v>
      </c>
      <c r="G30" s="218">
        <f t="shared" si="3"/>
        <v>0</v>
      </c>
      <c r="H30" s="218">
        <f t="shared" si="3"/>
        <v>0</v>
      </c>
      <c r="I30" s="218">
        <f t="shared" si="3"/>
        <v>0</v>
      </c>
      <c r="J30" s="218">
        <f t="shared" si="3"/>
        <v>0</v>
      </c>
      <c r="K30" s="218">
        <f t="shared" si="3"/>
        <v>0</v>
      </c>
      <c r="L30" s="218">
        <f t="shared" si="3"/>
        <v>0</v>
      </c>
    </row>
  </sheetData>
  <sheetProtection password="CC02" sheet="1" objects="1" scenarios="1" formatColumns="0" formatRows="0"/>
  <mergeCells count="7">
    <mergeCell ref="E27:L27"/>
    <mergeCell ref="B6:B7"/>
    <mergeCell ref="C6:C7"/>
    <mergeCell ref="D6:D7"/>
    <mergeCell ref="B27:B28"/>
    <mergeCell ref="C27:C28"/>
    <mergeCell ref="D27:D28"/>
  </mergeCells>
  <dataValidations count="1">
    <dataValidation type="decimal" operator="lessThanOrEqual" allowBlank="1" showInputMessage="1" showErrorMessage="1" error="ATTENZIONE: spesa oltre i limiti di 2.500,00 euro." sqref="E29:L29">
      <formula1>2500</formula1>
    </dataValidation>
  </dataValidations>
  <printOptions/>
  <pageMargins left="0.31496062992125984" right="0" top="0.35433070866141736" bottom="0.1968503937007874" header="0.31496062992125984" footer="0.11811023622047245"/>
  <pageSetup fitToHeight="2" horizontalDpi="300" verticalDpi="300" orientation="landscape" paperSize="9" r:id="rId1"/>
  <headerFooter alignWithMargins="0">
    <oddFooter>&amp;R&amp;"Verdana,Normale"&amp;7&amp;P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7">
    <tabColor indexed="50"/>
    <pageSetUpPr fitToPage="1"/>
  </sheetPr>
  <dimension ref="A1:R28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1" max="1" width="2.7109375" style="15" customWidth="1"/>
    <col min="2" max="2" width="14.8515625" style="12" customWidth="1"/>
    <col min="3" max="3" width="15.140625" style="12" customWidth="1"/>
    <col min="4" max="4" width="11.00390625" style="31" customWidth="1"/>
    <col min="5" max="5" width="3.8515625" style="31" customWidth="1"/>
    <col min="6" max="8" width="4.7109375" style="31" customWidth="1"/>
    <col min="9" max="9" width="10.57421875" style="12" customWidth="1"/>
    <col min="10" max="10" width="9.7109375" style="64" customWidth="1"/>
    <col min="11" max="17" width="9.7109375" style="12" customWidth="1"/>
    <col min="18" max="27" width="9.140625" style="12" hidden="1" customWidth="1"/>
    <col min="28" max="28" width="9.140625" style="12" customWidth="1"/>
    <col min="29" max="16384" width="9.140625" style="12" customWidth="1"/>
  </cols>
  <sheetData>
    <row r="1" spans="1:17" ht="17.25" customHeight="1">
      <c r="A1" s="12"/>
      <c r="B1" s="35" t="s">
        <v>9</v>
      </c>
      <c r="C1" s="35"/>
      <c r="Q1" s="25" t="s">
        <v>108</v>
      </c>
    </row>
    <row r="2" spans="1:17" ht="17.25" customHeight="1">
      <c r="A2" s="12"/>
      <c r="B2" s="24"/>
      <c r="C2" s="251"/>
      <c r="D2" s="252"/>
      <c r="E2" s="252"/>
      <c r="F2" s="252"/>
      <c r="G2" s="252"/>
      <c r="H2" s="252"/>
      <c r="I2" s="254"/>
      <c r="J2" s="250"/>
      <c r="K2" s="246"/>
      <c r="L2" s="246"/>
      <c r="M2" s="246"/>
      <c r="N2" s="246"/>
      <c r="O2" s="246"/>
      <c r="Q2" s="26" t="s">
        <v>48</v>
      </c>
    </row>
    <row r="3" spans="2:10" ht="16.5" customHeight="1">
      <c r="B3" s="19" t="s">
        <v>47</v>
      </c>
      <c r="C3" s="19"/>
      <c r="D3" s="20"/>
      <c r="E3" s="20"/>
      <c r="F3" s="20"/>
      <c r="G3" s="20"/>
      <c r="H3" s="20"/>
      <c r="J3" s="66"/>
    </row>
    <row r="4" spans="2:8" ht="4.5" customHeight="1">
      <c r="B4" s="39"/>
      <c r="C4" s="39"/>
      <c r="D4" s="21"/>
      <c r="E4" s="21"/>
      <c r="F4" s="21"/>
      <c r="G4" s="21"/>
      <c r="H4" s="21"/>
    </row>
    <row r="5" spans="2:9" ht="10.5" thickBot="1">
      <c r="B5" s="12" t="s">
        <v>37</v>
      </c>
      <c r="C5" s="24"/>
      <c r="D5" s="21"/>
      <c r="E5" s="21"/>
      <c r="F5" s="21"/>
      <c r="G5" s="21"/>
      <c r="H5" s="21"/>
      <c r="I5" s="40"/>
    </row>
    <row r="6" spans="1:17" s="28" customFormat="1" ht="9.75" customHeight="1" thickBot="1">
      <c r="A6" s="27"/>
      <c r="B6" s="306" t="s">
        <v>17</v>
      </c>
      <c r="C6" s="306" t="s">
        <v>14</v>
      </c>
      <c r="D6" s="307" t="s">
        <v>15</v>
      </c>
      <c r="E6" s="307"/>
      <c r="F6" s="307"/>
      <c r="G6" s="307"/>
      <c r="H6" s="307"/>
      <c r="I6" s="307"/>
      <c r="J6" s="187"/>
      <c r="K6" s="188"/>
      <c r="L6" s="188"/>
      <c r="M6" s="195" t="s">
        <v>22</v>
      </c>
      <c r="N6" s="188"/>
      <c r="O6" s="188"/>
      <c r="P6" s="188"/>
      <c r="Q6" s="189"/>
    </row>
    <row r="7" spans="1:17" ht="78" customHeight="1" thickBot="1">
      <c r="A7" s="17"/>
      <c r="B7" s="306"/>
      <c r="C7" s="306"/>
      <c r="D7" s="170" t="s">
        <v>44</v>
      </c>
      <c r="E7" s="172" t="s">
        <v>91</v>
      </c>
      <c r="F7" s="173" t="s">
        <v>131</v>
      </c>
      <c r="G7" s="173" t="s">
        <v>80</v>
      </c>
      <c r="H7" s="170" t="s">
        <v>87</v>
      </c>
      <c r="I7" s="170" t="s">
        <v>43</v>
      </c>
      <c r="J7" s="170" t="str">
        <f>"1 
"&amp;fasi!D15</f>
        <v>1 
?</v>
      </c>
      <c r="K7" s="170" t="str">
        <f>"2 
"&amp;fasi!E15</f>
        <v>2 
?</v>
      </c>
      <c r="L7" s="170" t="str">
        <f>"3 
"&amp;fasi!F15</f>
        <v>3 
?</v>
      </c>
      <c r="M7" s="170" t="str">
        <f>"4 
"&amp;fasi!G15</f>
        <v>4 
?</v>
      </c>
      <c r="N7" s="170" t="str">
        <f>"5 
"&amp;fasi!H15</f>
        <v>5 
?</v>
      </c>
      <c r="O7" s="170" t="str">
        <f>"6 
"&amp;fasi!I15</f>
        <v>6 
?</v>
      </c>
      <c r="P7" s="170" t="str">
        <f>"7 
"&amp;fasi!J15</f>
        <v>7 
?</v>
      </c>
      <c r="Q7" s="170" t="str">
        <f>"8 
"&amp;fasi!K15</f>
        <v>8 
?</v>
      </c>
    </row>
    <row r="8" spans="1:18" ht="18.75" customHeight="1">
      <c r="A8" s="17">
        <v>1</v>
      </c>
      <c r="B8" s="203"/>
      <c r="C8" s="203"/>
      <c r="D8" s="204"/>
      <c r="E8" s="204"/>
      <c r="F8" s="206"/>
      <c r="G8" s="221"/>
      <c r="H8" s="221"/>
      <c r="I8" s="215">
        <f>IF(D8&gt;0,IF(OR(E8="L",E8="N",G8=1),D8*H8,ROUND(D8*F8*G8*H8/365,2)),0)</f>
        <v>0</v>
      </c>
      <c r="J8" s="223"/>
      <c r="K8" s="223"/>
      <c r="L8" s="223"/>
      <c r="M8" s="223"/>
      <c r="N8" s="223"/>
      <c r="O8" s="223"/>
      <c r="P8" s="223"/>
      <c r="Q8" s="223"/>
      <c r="R8" s="91">
        <f>IF(I8&gt;0,IF(SUM(J8:Q8)&lt;&gt;I8,"ATTENZIONE: somma fasi diversa dal totale colonna H",""),"")</f>
      </c>
    </row>
    <row r="9" spans="1:18" ht="18.75" customHeight="1">
      <c r="A9" s="17">
        <v>2</v>
      </c>
      <c r="B9" s="208"/>
      <c r="C9" s="208"/>
      <c r="D9" s="209"/>
      <c r="E9" s="209"/>
      <c r="F9" s="211"/>
      <c r="G9" s="222"/>
      <c r="H9" s="222"/>
      <c r="I9" s="215">
        <f aca="true" t="shared" si="0" ref="I9:I27">IF(D9&gt;0,IF(OR(E9="L",E9="N",G9=1),D9*H9,ROUND(D9*F9*G9*H9/365,2)),0)</f>
        <v>0</v>
      </c>
      <c r="J9" s="224"/>
      <c r="K9" s="224"/>
      <c r="L9" s="224"/>
      <c r="M9" s="224"/>
      <c r="N9" s="224"/>
      <c r="O9" s="224"/>
      <c r="P9" s="224"/>
      <c r="Q9" s="224"/>
      <c r="R9" s="91">
        <f aca="true" t="shared" si="1" ref="R9:R27">IF(I9&gt;0,IF(SUM(J9:Q9)&lt;&gt;I9,"ATTENZIONE: somma fasi diversa dal totale colonna H",""),"")</f>
      </c>
    </row>
    <row r="10" spans="1:18" ht="18.75" customHeight="1">
      <c r="A10" s="17">
        <v>3</v>
      </c>
      <c r="B10" s="208"/>
      <c r="C10" s="208"/>
      <c r="D10" s="209"/>
      <c r="E10" s="209"/>
      <c r="F10" s="211"/>
      <c r="G10" s="222"/>
      <c r="H10" s="222"/>
      <c r="I10" s="215">
        <f t="shared" si="0"/>
        <v>0</v>
      </c>
      <c r="J10" s="224"/>
      <c r="K10" s="224"/>
      <c r="L10" s="224"/>
      <c r="M10" s="224"/>
      <c r="N10" s="224"/>
      <c r="O10" s="224"/>
      <c r="P10" s="224"/>
      <c r="Q10" s="224"/>
      <c r="R10" s="91">
        <f t="shared" si="1"/>
      </c>
    </row>
    <row r="11" spans="1:18" ht="18.75" customHeight="1">
      <c r="A11" s="17">
        <v>4</v>
      </c>
      <c r="B11" s="208"/>
      <c r="C11" s="208"/>
      <c r="D11" s="209"/>
      <c r="E11" s="209"/>
      <c r="F11" s="211"/>
      <c r="G11" s="222"/>
      <c r="H11" s="222"/>
      <c r="I11" s="215">
        <f t="shared" si="0"/>
        <v>0</v>
      </c>
      <c r="J11" s="224"/>
      <c r="K11" s="224"/>
      <c r="L11" s="224"/>
      <c r="M11" s="224"/>
      <c r="N11" s="224"/>
      <c r="O11" s="224"/>
      <c r="P11" s="224"/>
      <c r="Q11" s="224"/>
      <c r="R11" s="91">
        <f t="shared" si="1"/>
      </c>
    </row>
    <row r="12" spans="1:18" ht="18.75" customHeight="1">
      <c r="A12" s="17">
        <v>5</v>
      </c>
      <c r="B12" s="208"/>
      <c r="C12" s="208"/>
      <c r="D12" s="209"/>
      <c r="E12" s="209"/>
      <c r="F12" s="211"/>
      <c r="G12" s="222"/>
      <c r="H12" s="222"/>
      <c r="I12" s="215">
        <f t="shared" si="0"/>
        <v>0</v>
      </c>
      <c r="J12" s="224"/>
      <c r="K12" s="224"/>
      <c r="L12" s="224"/>
      <c r="M12" s="224"/>
      <c r="N12" s="224"/>
      <c r="O12" s="224"/>
      <c r="P12" s="224"/>
      <c r="Q12" s="224"/>
      <c r="R12" s="91">
        <f t="shared" si="1"/>
      </c>
    </row>
    <row r="13" spans="1:18" ht="18.75" customHeight="1">
      <c r="A13" s="17">
        <v>6</v>
      </c>
      <c r="B13" s="208"/>
      <c r="C13" s="208"/>
      <c r="D13" s="209"/>
      <c r="E13" s="209"/>
      <c r="F13" s="211"/>
      <c r="G13" s="222"/>
      <c r="H13" s="222"/>
      <c r="I13" s="215">
        <f t="shared" si="0"/>
        <v>0</v>
      </c>
      <c r="J13" s="224"/>
      <c r="K13" s="224"/>
      <c r="L13" s="224"/>
      <c r="M13" s="224"/>
      <c r="N13" s="224"/>
      <c r="O13" s="224"/>
      <c r="P13" s="224"/>
      <c r="Q13" s="224"/>
      <c r="R13" s="91">
        <f t="shared" si="1"/>
      </c>
    </row>
    <row r="14" spans="1:18" ht="18.75" customHeight="1">
      <c r="A14" s="17">
        <v>7</v>
      </c>
      <c r="B14" s="208"/>
      <c r="C14" s="208"/>
      <c r="D14" s="209"/>
      <c r="E14" s="209"/>
      <c r="F14" s="211"/>
      <c r="G14" s="222"/>
      <c r="H14" s="222"/>
      <c r="I14" s="215">
        <f t="shared" si="0"/>
        <v>0</v>
      </c>
      <c r="J14" s="224"/>
      <c r="K14" s="224"/>
      <c r="L14" s="224"/>
      <c r="M14" s="224"/>
      <c r="N14" s="224"/>
      <c r="O14" s="224"/>
      <c r="P14" s="224"/>
      <c r="Q14" s="224"/>
      <c r="R14" s="91">
        <f t="shared" si="1"/>
      </c>
    </row>
    <row r="15" spans="1:18" ht="18.75" customHeight="1">
      <c r="A15" s="17">
        <v>8</v>
      </c>
      <c r="B15" s="208"/>
      <c r="C15" s="208"/>
      <c r="D15" s="209"/>
      <c r="E15" s="209"/>
      <c r="F15" s="211"/>
      <c r="G15" s="222"/>
      <c r="H15" s="222"/>
      <c r="I15" s="215">
        <f>IF(D15&gt;0,IF(OR(E15="L",E15="N",G15=1),D15*H15,ROUND(D15*F15*G15*H15/365,2)),0)</f>
        <v>0</v>
      </c>
      <c r="J15" s="224"/>
      <c r="K15" s="224"/>
      <c r="L15" s="224"/>
      <c r="M15" s="224"/>
      <c r="N15" s="224"/>
      <c r="O15" s="224"/>
      <c r="P15" s="224"/>
      <c r="Q15" s="224"/>
      <c r="R15" s="91">
        <f t="shared" si="1"/>
      </c>
    </row>
    <row r="16" spans="1:18" ht="18.75" customHeight="1">
      <c r="A16" s="17">
        <v>9</v>
      </c>
      <c r="B16" s="208"/>
      <c r="C16" s="208"/>
      <c r="D16" s="209"/>
      <c r="E16" s="209"/>
      <c r="F16" s="211"/>
      <c r="G16" s="222"/>
      <c r="H16" s="222"/>
      <c r="I16" s="215">
        <f t="shared" si="0"/>
        <v>0</v>
      </c>
      <c r="J16" s="224"/>
      <c r="K16" s="224"/>
      <c r="L16" s="224"/>
      <c r="M16" s="224"/>
      <c r="N16" s="224"/>
      <c r="O16" s="224"/>
      <c r="P16" s="224"/>
      <c r="Q16" s="224"/>
      <c r="R16" s="91">
        <f t="shared" si="1"/>
      </c>
    </row>
    <row r="17" spans="1:18" ht="18.75" customHeight="1">
      <c r="A17" s="17">
        <v>10</v>
      </c>
      <c r="B17" s="208"/>
      <c r="C17" s="208"/>
      <c r="D17" s="209"/>
      <c r="E17" s="209"/>
      <c r="F17" s="211"/>
      <c r="G17" s="222"/>
      <c r="H17" s="222"/>
      <c r="I17" s="215">
        <f t="shared" si="0"/>
        <v>0</v>
      </c>
      <c r="J17" s="224"/>
      <c r="K17" s="224"/>
      <c r="L17" s="224"/>
      <c r="M17" s="224"/>
      <c r="N17" s="224"/>
      <c r="O17" s="224"/>
      <c r="P17" s="224"/>
      <c r="Q17" s="224"/>
      <c r="R17" s="91">
        <f t="shared" si="1"/>
      </c>
    </row>
    <row r="18" spans="1:18" ht="18.75" customHeight="1">
      <c r="A18" s="17">
        <v>11</v>
      </c>
      <c r="B18" s="208"/>
      <c r="C18" s="208"/>
      <c r="D18" s="209"/>
      <c r="E18" s="209"/>
      <c r="F18" s="211"/>
      <c r="G18" s="222"/>
      <c r="H18" s="222"/>
      <c r="I18" s="215">
        <f t="shared" si="0"/>
        <v>0</v>
      </c>
      <c r="J18" s="224"/>
      <c r="K18" s="224"/>
      <c r="L18" s="224"/>
      <c r="M18" s="224"/>
      <c r="N18" s="224"/>
      <c r="O18" s="224"/>
      <c r="P18" s="224"/>
      <c r="Q18" s="224"/>
      <c r="R18" s="91">
        <f t="shared" si="1"/>
      </c>
    </row>
    <row r="19" spans="1:18" ht="18.75" customHeight="1">
      <c r="A19" s="17">
        <v>12</v>
      </c>
      <c r="B19" s="208"/>
      <c r="C19" s="208"/>
      <c r="D19" s="209"/>
      <c r="E19" s="209"/>
      <c r="F19" s="211"/>
      <c r="G19" s="222"/>
      <c r="H19" s="222"/>
      <c r="I19" s="215">
        <f t="shared" si="0"/>
        <v>0</v>
      </c>
      <c r="J19" s="224"/>
      <c r="K19" s="224"/>
      <c r="L19" s="224"/>
      <c r="M19" s="224"/>
      <c r="N19" s="224"/>
      <c r="O19" s="224"/>
      <c r="P19" s="224"/>
      <c r="Q19" s="224"/>
      <c r="R19" s="91">
        <f t="shared" si="1"/>
      </c>
    </row>
    <row r="20" spans="1:18" ht="18.75" customHeight="1">
      <c r="A20" s="17">
        <v>13</v>
      </c>
      <c r="B20" s="208"/>
      <c r="C20" s="208"/>
      <c r="D20" s="209"/>
      <c r="E20" s="209"/>
      <c r="F20" s="211"/>
      <c r="G20" s="222"/>
      <c r="H20" s="222"/>
      <c r="I20" s="215">
        <f t="shared" si="0"/>
        <v>0</v>
      </c>
      <c r="J20" s="224"/>
      <c r="K20" s="224"/>
      <c r="L20" s="224"/>
      <c r="M20" s="224"/>
      <c r="N20" s="224"/>
      <c r="O20" s="224"/>
      <c r="P20" s="224"/>
      <c r="Q20" s="224"/>
      <c r="R20" s="91">
        <f t="shared" si="1"/>
      </c>
    </row>
    <row r="21" spans="1:18" ht="18.75" customHeight="1">
      <c r="A21" s="17">
        <v>14</v>
      </c>
      <c r="B21" s="208"/>
      <c r="C21" s="208"/>
      <c r="D21" s="209"/>
      <c r="E21" s="209"/>
      <c r="F21" s="211"/>
      <c r="G21" s="222"/>
      <c r="H21" s="222"/>
      <c r="I21" s="215">
        <f t="shared" si="0"/>
        <v>0</v>
      </c>
      <c r="J21" s="224"/>
      <c r="K21" s="224"/>
      <c r="L21" s="224"/>
      <c r="M21" s="224"/>
      <c r="N21" s="224"/>
      <c r="O21" s="224"/>
      <c r="P21" s="224"/>
      <c r="Q21" s="224"/>
      <c r="R21" s="91">
        <f t="shared" si="1"/>
      </c>
    </row>
    <row r="22" spans="1:18" ht="18.75" customHeight="1">
      <c r="A22" s="17">
        <v>15</v>
      </c>
      <c r="B22" s="208"/>
      <c r="C22" s="208"/>
      <c r="D22" s="209"/>
      <c r="E22" s="209"/>
      <c r="F22" s="211"/>
      <c r="G22" s="222"/>
      <c r="H22" s="222"/>
      <c r="I22" s="215">
        <f t="shared" si="0"/>
        <v>0</v>
      </c>
      <c r="J22" s="224"/>
      <c r="K22" s="224"/>
      <c r="L22" s="224"/>
      <c r="M22" s="224"/>
      <c r="N22" s="224"/>
      <c r="O22" s="224"/>
      <c r="P22" s="224"/>
      <c r="Q22" s="224"/>
      <c r="R22" s="91">
        <f t="shared" si="1"/>
      </c>
    </row>
    <row r="23" spans="1:18" ht="18.75" customHeight="1">
      <c r="A23" s="17">
        <v>16</v>
      </c>
      <c r="B23" s="208"/>
      <c r="C23" s="208"/>
      <c r="D23" s="209"/>
      <c r="E23" s="209"/>
      <c r="F23" s="211"/>
      <c r="G23" s="222"/>
      <c r="H23" s="222"/>
      <c r="I23" s="215">
        <f t="shared" si="0"/>
        <v>0</v>
      </c>
      <c r="J23" s="224"/>
      <c r="K23" s="224"/>
      <c r="L23" s="224"/>
      <c r="M23" s="224"/>
      <c r="N23" s="224"/>
      <c r="O23" s="224"/>
      <c r="P23" s="224"/>
      <c r="Q23" s="224"/>
      <c r="R23" s="91">
        <f t="shared" si="1"/>
      </c>
    </row>
    <row r="24" spans="1:18" ht="18.75" customHeight="1">
      <c r="A24" s="17">
        <v>17</v>
      </c>
      <c r="B24" s="208"/>
      <c r="C24" s="208"/>
      <c r="D24" s="209"/>
      <c r="E24" s="209"/>
      <c r="F24" s="211"/>
      <c r="G24" s="222"/>
      <c r="H24" s="222"/>
      <c r="I24" s="215">
        <f t="shared" si="0"/>
        <v>0</v>
      </c>
      <c r="J24" s="224"/>
      <c r="K24" s="224"/>
      <c r="L24" s="224"/>
      <c r="M24" s="224"/>
      <c r="N24" s="224"/>
      <c r="O24" s="224"/>
      <c r="P24" s="224"/>
      <c r="Q24" s="224"/>
      <c r="R24" s="91">
        <f t="shared" si="1"/>
      </c>
    </row>
    <row r="25" spans="1:18" ht="18.75" customHeight="1">
      <c r="A25" s="17">
        <v>18</v>
      </c>
      <c r="B25" s="208"/>
      <c r="C25" s="208"/>
      <c r="D25" s="209"/>
      <c r="E25" s="209"/>
      <c r="F25" s="211"/>
      <c r="G25" s="222"/>
      <c r="H25" s="222"/>
      <c r="I25" s="215">
        <f t="shared" si="0"/>
        <v>0</v>
      </c>
      <c r="J25" s="224"/>
      <c r="K25" s="224"/>
      <c r="L25" s="224"/>
      <c r="M25" s="224"/>
      <c r="N25" s="224"/>
      <c r="O25" s="224"/>
      <c r="P25" s="224"/>
      <c r="Q25" s="224"/>
      <c r="R25" s="91">
        <f t="shared" si="1"/>
      </c>
    </row>
    <row r="26" spans="1:18" ht="18.75" customHeight="1">
      <c r="A26" s="17">
        <v>19</v>
      </c>
      <c r="B26" s="208"/>
      <c r="C26" s="208"/>
      <c r="D26" s="209"/>
      <c r="E26" s="209"/>
      <c r="F26" s="211"/>
      <c r="G26" s="222"/>
      <c r="H26" s="222"/>
      <c r="I26" s="215">
        <f t="shared" si="0"/>
        <v>0</v>
      </c>
      <c r="J26" s="224"/>
      <c r="K26" s="224"/>
      <c r="L26" s="224"/>
      <c r="M26" s="224"/>
      <c r="N26" s="224"/>
      <c r="O26" s="224"/>
      <c r="P26" s="224"/>
      <c r="Q26" s="224"/>
      <c r="R26" s="91">
        <f t="shared" si="1"/>
      </c>
    </row>
    <row r="27" spans="1:18" ht="18.75" customHeight="1">
      <c r="A27" s="17">
        <v>20</v>
      </c>
      <c r="B27" s="208"/>
      <c r="C27" s="208"/>
      <c r="D27" s="209"/>
      <c r="E27" s="209"/>
      <c r="F27" s="211"/>
      <c r="G27" s="222"/>
      <c r="H27" s="222"/>
      <c r="I27" s="215">
        <f t="shared" si="0"/>
        <v>0</v>
      </c>
      <c r="J27" s="224"/>
      <c r="K27" s="224"/>
      <c r="L27" s="224"/>
      <c r="M27" s="224"/>
      <c r="N27" s="224"/>
      <c r="O27" s="224"/>
      <c r="P27" s="224"/>
      <c r="Q27" s="224"/>
      <c r="R27" s="91">
        <f t="shared" si="1"/>
      </c>
    </row>
    <row r="28" spans="1:17" s="30" customFormat="1" ht="9">
      <c r="A28" s="17" t="s">
        <v>6</v>
      </c>
      <c r="B28" s="36"/>
      <c r="C28" s="36"/>
      <c r="D28" s="225">
        <f>SUM(D8:D27)</f>
        <v>0</v>
      </c>
      <c r="E28" s="229"/>
      <c r="F28" s="29"/>
      <c r="G28" s="29"/>
      <c r="H28" s="29"/>
      <c r="I28" s="217">
        <f aca="true" t="shared" si="2" ref="I28:Q28">SUM(I8:I27)</f>
        <v>0</v>
      </c>
      <c r="J28" s="218">
        <f t="shared" si="2"/>
        <v>0</v>
      </c>
      <c r="K28" s="218">
        <f t="shared" si="2"/>
        <v>0</v>
      </c>
      <c r="L28" s="218">
        <f t="shared" si="2"/>
        <v>0</v>
      </c>
      <c r="M28" s="218">
        <f t="shared" si="2"/>
        <v>0</v>
      </c>
      <c r="N28" s="218">
        <f t="shared" si="2"/>
        <v>0</v>
      </c>
      <c r="O28" s="218">
        <f t="shared" si="2"/>
        <v>0</v>
      </c>
      <c r="P28" s="218">
        <f t="shared" si="2"/>
        <v>0</v>
      </c>
      <c r="Q28" s="218">
        <f t="shared" si="2"/>
        <v>0</v>
      </c>
    </row>
  </sheetData>
  <sheetProtection password="CC02" sheet="1" objects="1" scenarios="1" formatColumns="0" formatRows="0"/>
  <mergeCells count="3">
    <mergeCell ref="B6:B7"/>
    <mergeCell ref="C6:C7"/>
    <mergeCell ref="D6:I6"/>
  </mergeCells>
  <conditionalFormatting sqref="I8:I27">
    <cfRule type="expression" priority="1" dxfId="0">
      <formula>SUM(J8:Q8)&lt;&gt;I8</formula>
    </cfRule>
  </conditionalFormatting>
  <dataValidations count="6">
    <dataValidation allowBlank="1" showInputMessage="1" showErrorMessage="1" prompt="questo valore deve corrispondere alla somma dei valori imputati alle fasi (altrimenti il valore si colora di rosso)" sqref="I8:I27"/>
    <dataValidation allowBlank="1" showInputMessage="1" showErrorMessage="1" prompt="riportare la percentuale di utilizzo nell'ambito del progetto" sqref="H8:H27"/>
    <dataValidation allowBlank="1" showInputMessage="1" showErrorMessage="1" prompt="riportare la percentuale di ammortamento prevista a bilancio" sqref="G8:G27"/>
    <dataValidation type="whole" operator="lessThanOrEqual" allowBlank="1" showInputMessage="1" showErrorMessage="1" prompt="solo nel caso di acquisto, riportare i giorni indicativi di presunto utilizzo nell'ambito del progetto" error="I giorni di utilizzo possono essere al massimo 548. Non sono ammesse frazioni di giorno." sqref="F8:F27">
      <formula1>548</formula1>
    </dataValidation>
    <dataValidation allowBlank="1" showInputMessage="1" showErrorMessage="1" prompt="in caso di acquisto riportare costo bene, in caso di leasing quota capitale delle rate imputabili al progetto al netto oneri finanziari, in caso di noleggio costo imputabile al progetto" sqref="D8:D27"/>
    <dataValidation allowBlank="1" showInputMessage="1" showErrorMessage="1" prompt="riportare &quot;L&quot; se lo strumento sarà acquisito in Leasing, &quot;N&quot; se noleggiato e indicare la % di utilizzo nel progetto" sqref="E8:E27"/>
  </dataValidations>
  <printOptions/>
  <pageMargins left="0.1968503937007874" right="0" top="0.35433070866141736" bottom="0.1968503937007874" header="0.31496062992125984" footer="0.11811023622047245"/>
  <pageSetup fitToHeight="0" fitToWidth="1" horizontalDpi="300" verticalDpi="300" orientation="landscape" paperSize="9" scale="96" r:id="rId1"/>
  <headerFooter alignWithMargins="0">
    <oddFooter>&amp;R&amp;"Verdana,Normale"&amp;7&amp;P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22">
    <tabColor indexed="50"/>
  </sheetPr>
  <dimension ref="A1:L28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1" max="1" width="2.7109375" style="15" customWidth="1"/>
    <col min="2" max="2" width="27.7109375" style="12" customWidth="1"/>
    <col min="3" max="3" width="25.140625" style="12" customWidth="1"/>
    <col min="4" max="4" width="10.7109375" style="12" customWidth="1"/>
    <col min="5" max="5" width="9.7109375" style="64" customWidth="1"/>
    <col min="6" max="12" width="9.7109375" style="12" customWidth="1"/>
    <col min="13" max="14" width="9.140625" style="12" customWidth="1"/>
    <col min="15" max="22" width="9.140625" style="12" hidden="1" customWidth="1"/>
    <col min="23" max="16384" width="9.140625" style="12" customWidth="1"/>
  </cols>
  <sheetData>
    <row r="1" spans="1:12" ht="17.25" customHeight="1">
      <c r="A1" s="12"/>
      <c r="B1" s="35" t="s">
        <v>9</v>
      </c>
      <c r="C1" s="35"/>
      <c r="L1" s="25" t="s">
        <v>108</v>
      </c>
    </row>
    <row r="2" spans="1:12" ht="17.25" customHeight="1">
      <c r="A2" s="12"/>
      <c r="C2" s="246"/>
      <c r="D2" s="255"/>
      <c r="E2" s="250"/>
      <c r="F2" s="246"/>
      <c r="G2" s="246"/>
      <c r="H2" s="246"/>
      <c r="I2" s="246"/>
      <c r="L2" s="26" t="s">
        <v>49</v>
      </c>
    </row>
    <row r="3" spans="2:5" ht="16.5" customHeight="1">
      <c r="B3" s="22" t="s">
        <v>104</v>
      </c>
      <c r="C3" s="22"/>
      <c r="E3" s="66"/>
    </row>
    <row r="4" spans="2:3" ht="4.5" customHeight="1">
      <c r="B4" s="39"/>
      <c r="C4" s="39"/>
    </row>
    <row r="5" spans="2:4" ht="10.5" thickBot="1">
      <c r="B5" s="76" t="s">
        <v>37</v>
      </c>
      <c r="C5" s="24"/>
      <c r="D5" s="40"/>
    </row>
    <row r="6" spans="1:12" s="28" customFormat="1" ht="9.75" customHeight="1" thickBot="1">
      <c r="A6" s="27"/>
      <c r="B6" s="306" t="s">
        <v>17</v>
      </c>
      <c r="C6" s="306" t="s">
        <v>18</v>
      </c>
      <c r="D6" s="306" t="s">
        <v>19</v>
      </c>
      <c r="E6" s="187"/>
      <c r="F6" s="188"/>
      <c r="G6" s="188"/>
      <c r="H6" s="195" t="s">
        <v>22</v>
      </c>
      <c r="I6" s="188"/>
      <c r="J6" s="188"/>
      <c r="K6" s="188"/>
      <c r="L6" s="189"/>
    </row>
    <row r="7" spans="1:12" ht="30.75" customHeight="1" thickBot="1">
      <c r="A7" s="17"/>
      <c r="B7" s="306"/>
      <c r="C7" s="306"/>
      <c r="D7" s="306"/>
      <c r="E7" s="170" t="str">
        <f>"1 
"&amp;fasi!D15</f>
        <v>1 
?</v>
      </c>
      <c r="F7" s="170" t="str">
        <f>"2 
"&amp;fasi!E15</f>
        <v>2 
?</v>
      </c>
      <c r="G7" s="170" t="str">
        <f>"3 
"&amp;fasi!F15</f>
        <v>3 
?</v>
      </c>
      <c r="H7" s="170" t="str">
        <f>"4 
"&amp;fasi!G15</f>
        <v>4 
?</v>
      </c>
      <c r="I7" s="170" t="str">
        <f>"5 
"&amp;fasi!H15</f>
        <v>5 
?</v>
      </c>
      <c r="J7" s="170" t="str">
        <f>" 6 
"&amp;fasi!I15</f>
        <v> 6 
?</v>
      </c>
      <c r="K7" s="170" t="str">
        <f>"7
"&amp;fasi!J15</f>
        <v>7
?</v>
      </c>
      <c r="L7" s="170" t="str">
        <f>" 8 
"&amp;fasi!K15</f>
        <v> 8 
?</v>
      </c>
    </row>
    <row r="8" spans="1:12" ht="18.75" customHeight="1">
      <c r="A8" s="17">
        <v>1</v>
      </c>
      <c r="B8" s="203"/>
      <c r="C8" s="203"/>
      <c r="D8" s="215">
        <f>SUM(E8:L8)</f>
        <v>0</v>
      </c>
      <c r="E8" s="219"/>
      <c r="F8" s="219"/>
      <c r="G8" s="219"/>
      <c r="H8" s="219"/>
      <c r="I8" s="219"/>
      <c r="J8" s="219"/>
      <c r="K8" s="219"/>
      <c r="L8" s="219"/>
    </row>
    <row r="9" spans="1:12" ht="18.75" customHeight="1">
      <c r="A9" s="17">
        <v>2</v>
      </c>
      <c r="B9" s="208"/>
      <c r="C9" s="208"/>
      <c r="D9" s="216">
        <f aca="true" t="shared" si="0" ref="D9:D27">SUM(E9:L9)</f>
        <v>0</v>
      </c>
      <c r="E9" s="220"/>
      <c r="F9" s="220"/>
      <c r="G9" s="220"/>
      <c r="H9" s="220"/>
      <c r="I9" s="220"/>
      <c r="J9" s="220"/>
      <c r="K9" s="220"/>
      <c r="L9" s="220"/>
    </row>
    <row r="10" spans="1:12" ht="18.75" customHeight="1">
      <c r="A10" s="17">
        <v>3</v>
      </c>
      <c r="B10" s="208"/>
      <c r="C10" s="208"/>
      <c r="D10" s="216">
        <f t="shared" si="0"/>
        <v>0</v>
      </c>
      <c r="E10" s="220"/>
      <c r="F10" s="220"/>
      <c r="G10" s="220"/>
      <c r="H10" s="220"/>
      <c r="I10" s="220"/>
      <c r="J10" s="220"/>
      <c r="K10" s="220"/>
      <c r="L10" s="220"/>
    </row>
    <row r="11" spans="1:12" ht="18.75" customHeight="1">
      <c r="A11" s="17">
        <v>4</v>
      </c>
      <c r="B11" s="208"/>
      <c r="C11" s="208"/>
      <c r="D11" s="216">
        <f t="shared" si="0"/>
        <v>0</v>
      </c>
      <c r="E11" s="220"/>
      <c r="F11" s="220"/>
      <c r="G11" s="220"/>
      <c r="H11" s="220"/>
      <c r="I11" s="220"/>
      <c r="J11" s="220"/>
      <c r="K11" s="220"/>
      <c r="L11" s="220"/>
    </row>
    <row r="12" spans="1:12" ht="18.75" customHeight="1">
      <c r="A12" s="17">
        <v>5</v>
      </c>
      <c r="B12" s="208"/>
      <c r="C12" s="208"/>
      <c r="D12" s="216">
        <f t="shared" si="0"/>
        <v>0</v>
      </c>
      <c r="E12" s="220"/>
      <c r="F12" s="220"/>
      <c r="G12" s="220"/>
      <c r="H12" s="220"/>
      <c r="I12" s="220"/>
      <c r="J12" s="220"/>
      <c r="K12" s="220"/>
      <c r="L12" s="220"/>
    </row>
    <row r="13" spans="1:12" ht="18.75" customHeight="1">
      <c r="A13" s="17">
        <v>6</v>
      </c>
      <c r="B13" s="208"/>
      <c r="C13" s="208"/>
      <c r="D13" s="216">
        <f t="shared" si="0"/>
        <v>0</v>
      </c>
      <c r="E13" s="220"/>
      <c r="F13" s="220"/>
      <c r="G13" s="220"/>
      <c r="H13" s="220"/>
      <c r="I13" s="220"/>
      <c r="J13" s="220"/>
      <c r="K13" s="220"/>
      <c r="L13" s="220"/>
    </row>
    <row r="14" spans="1:12" ht="18.75" customHeight="1">
      <c r="A14" s="17">
        <v>7</v>
      </c>
      <c r="B14" s="208"/>
      <c r="C14" s="208"/>
      <c r="D14" s="216">
        <f t="shared" si="0"/>
        <v>0</v>
      </c>
      <c r="E14" s="220"/>
      <c r="F14" s="220"/>
      <c r="G14" s="220"/>
      <c r="H14" s="220"/>
      <c r="I14" s="220"/>
      <c r="J14" s="220"/>
      <c r="K14" s="220"/>
      <c r="L14" s="220"/>
    </row>
    <row r="15" spans="1:12" ht="18.75" customHeight="1">
      <c r="A15" s="17">
        <v>8</v>
      </c>
      <c r="B15" s="208"/>
      <c r="C15" s="208"/>
      <c r="D15" s="216">
        <f t="shared" si="0"/>
        <v>0</v>
      </c>
      <c r="E15" s="220"/>
      <c r="F15" s="220"/>
      <c r="G15" s="220"/>
      <c r="H15" s="220"/>
      <c r="I15" s="220"/>
      <c r="J15" s="220"/>
      <c r="K15" s="220"/>
      <c r="L15" s="220"/>
    </row>
    <row r="16" spans="1:12" ht="18.75" customHeight="1">
      <c r="A16" s="17">
        <v>9</v>
      </c>
      <c r="B16" s="208"/>
      <c r="C16" s="208"/>
      <c r="D16" s="216">
        <f t="shared" si="0"/>
        <v>0</v>
      </c>
      <c r="E16" s="220"/>
      <c r="F16" s="220"/>
      <c r="G16" s="220"/>
      <c r="H16" s="220"/>
      <c r="I16" s="220"/>
      <c r="J16" s="220"/>
      <c r="K16" s="220"/>
      <c r="L16" s="220"/>
    </row>
    <row r="17" spans="1:12" ht="18.75" customHeight="1">
      <c r="A17" s="17">
        <v>10</v>
      </c>
      <c r="B17" s="208"/>
      <c r="C17" s="208"/>
      <c r="D17" s="216">
        <f t="shared" si="0"/>
        <v>0</v>
      </c>
      <c r="E17" s="220"/>
      <c r="F17" s="220"/>
      <c r="G17" s="220"/>
      <c r="H17" s="220"/>
      <c r="I17" s="220"/>
      <c r="J17" s="220"/>
      <c r="K17" s="220"/>
      <c r="L17" s="220"/>
    </row>
    <row r="18" spans="1:12" ht="18.75" customHeight="1">
      <c r="A18" s="17">
        <v>11</v>
      </c>
      <c r="B18" s="208"/>
      <c r="C18" s="208"/>
      <c r="D18" s="216">
        <f t="shared" si="0"/>
        <v>0</v>
      </c>
      <c r="E18" s="220"/>
      <c r="F18" s="220"/>
      <c r="G18" s="220"/>
      <c r="H18" s="220"/>
      <c r="I18" s="220"/>
      <c r="J18" s="220"/>
      <c r="K18" s="220"/>
      <c r="L18" s="220"/>
    </row>
    <row r="19" spans="1:12" ht="18.75" customHeight="1">
      <c r="A19" s="17">
        <v>12</v>
      </c>
      <c r="B19" s="208"/>
      <c r="C19" s="208"/>
      <c r="D19" s="216">
        <f t="shared" si="0"/>
        <v>0</v>
      </c>
      <c r="E19" s="220"/>
      <c r="F19" s="220"/>
      <c r="G19" s="220"/>
      <c r="H19" s="220"/>
      <c r="I19" s="220"/>
      <c r="J19" s="220"/>
      <c r="K19" s="220"/>
      <c r="L19" s="220"/>
    </row>
    <row r="20" spans="1:12" ht="18.75" customHeight="1">
      <c r="A20" s="17">
        <v>13</v>
      </c>
      <c r="B20" s="208"/>
      <c r="C20" s="208"/>
      <c r="D20" s="216">
        <f t="shared" si="0"/>
        <v>0</v>
      </c>
      <c r="E20" s="220"/>
      <c r="F20" s="220"/>
      <c r="G20" s="220"/>
      <c r="H20" s="220"/>
      <c r="I20" s="220"/>
      <c r="J20" s="220"/>
      <c r="K20" s="220"/>
      <c r="L20" s="220"/>
    </row>
    <row r="21" spans="1:12" ht="18.75" customHeight="1">
      <c r="A21" s="17">
        <v>14</v>
      </c>
      <c r="B21" s="208"/>
      <c r="C21" s="208"/>
      <c r="D21" s="216">
        <f t="shared" si="0"/>
        <v>0</v>
      </c>
      <c r="E21" s="220"/>
      <c r="F21" s="220"/>
      <c r="G21" s="220"/>
      <c r="H21" s="220"/>
      <c r="I21" s="220"/>
      <c r="J21" s="220"/>
      <c r="K21" s="220"/>
      <c r="L21" s="220"/>
    </row>
    <row r="22" spans="1:12" ht="18.75" customHeight="1">
      <c r="A22" s="17">
        <v>15</v>
      </c>
      <c r="B22" s="208"/>
      <c r="C22" s="208"/>
      <c r="D22" s="216">
        <f t="shared" si="0"/>
        <v>0</v>
      </c>
      <c r="E22" s="220"/>
      <c r="F22" s="220"/>
      <c r="G22" s="220"/>
      <c r="H22" s="220"/>
      <c r="I22" s="220"/>
      <c r="J22" s="220"/>
      <c r="K22" s="220"/>
      <c r="L22" s="220"/>
    </row>
    <row r="23" spans="1:12" ht="18.75" customHeight="1">
      <c r="A23" s="17">
        <v>16</v>
      </c>
      <c r="B23" s="208"/>
      <c r="C23" s="208"/>
      <c r="D23" s="216">
        <f t="shared" si="0"/>
        <v>0</v>
      </c>
      <c r="E23" s="220"/>
      <c r="F23" s="220"/>
      <c r="G23" s="220"/>
      <c r="H23" s="220"/>
      <c r="I23" s="220"/>
      <c r="J23" s="220"/>
      <c r="K23" s="220"/>
      <c r="L23" s="220"/>
    </row>
    <row r="24" spans="1:12" ht="18.75" customHeight="1">
      <c r="A24" s="17">
        <v>17</v>
      </c>
      <c r="B24" s="208"/>
      <c r="C24" s="208"/>
      <c r="D24" s="216">
        <f t="shared" si="0"/>
        <v>0</v>
      </c>
      <c r="E24" s="220"/>
      <c r="F24" s="220"/>
      <c r="G24" s="220"/>
      <c r="H24" s="220"/>
      <c r="I24" s="220"/>
      <c r="J24" s="220"/>
      <c r="K24" s="220"/>
      <c r="L24" s="220"/>
    </row>
    <row r="25" spans="1:12" ht="18.75" customHeight="1">
      <c r="A25" s="17">
        <v>18</v>
      </c>
      <c r="B25" s="208"/>
      <c r="C25" s="208"/>
      <c r="D25" s="216">
        <f t="shared" si="0"/>
        <v>0</v>
      </c>
      <c r="E25" s="220"/>
      <c r="F25" s="220"/>
      <c r="G25" s="220"/>
      <c r="H25" s="220"/>
      <c r="I25" s="220"/>
      <c r="J25" s="220"/>
      <c r="K25" s="220"/>
      <c r="L25" s="220"/>
    </row>
    <row r="26" spans="1:12" ht="18.75" customHeight="1">
      <c r="A26" s="17">
        <v>19</v>
      </c>
      <c r="B26" s="208"/>
      <c r="C26" s="208"/>
      <c r="D26" s="216">
        <f t="shared" si="0"/>
        <v>0</v>
      </c>
      <c r="E26" s="220"/>
      <c r="F26" s="220"/>
      <c r="G26" s="220"/>
      <c r="H26" s="220"/>
      <c r="I26" s="220"/>
      <c r="J26" s="220"/>
      <c r="K26" s="220"/>
      <c r="L26" s="220"/>
    </row>
    <row r="27" spans="1:12" ht="18.75" customHeight="1">
      <c r="A27" s="17">
        <v>20</v>
      </c>
      <c r="B27" s="208"/>
      <c r="C27" s="208"/>
      <c r="D27" s="216">
        <f t="shared" si="0"/>
        <v>0</v>
      </c>
      <c r="E27" s="220"/>
      <c r="F27" s="220"/>
      <c r="G27" s="220"/>
      <c r="H27" s="220"/>
      <c r="I27" s="220"/>
      <c r="J27" s="220"/>
      <c r="K27" s="220"/>
      <c r="L27" s="220"/>
    </row>
    <row r="28" spans="1:12" s="30" customFormat="1" ht="9">
      <c r="A28" s="17" t="s">
        <v>6</v>
      </c>
      <c r="B28" s="36"/>
      <c r="C28" s="36"/>
      <c r="D28" s="217">
        <f>SUM(D8:D27)</f>
        <v>0</v>
      </c>
      <c r="E28" s="218">
        <f>SUM(E8:E27)</f>
        <v>0</v>
      </c>
      <c r="F28" s="218">
        <f aca="true" t="shared" si="1" ref="F28:L28">SUM(F8:F27)</f>
        <v>0</v>
      </c>
      <c r="G28" s="218">
        <f t="shared" si="1"/>
        <v>0</v>
      </c>
      <c r="H28" s="218">
        <f t="shared" si="1"/>
        <v>0</v>
      </c>
      <c r="I28" s="218">
        <f t="shared" si="1"/>
        <v>0</v>
      </c>
      <c r="J28" s="218">
        <f t="shared" si="1"/>
        <v>0</v>
      </c>
      <c r="K28" s="218">
        <f t="shared" si="1"/>
        <v>0</v>
      </c>
      <c r="L28" s="218">
        <f t="shared" si="1"/>
        <v>0</v>
      </c>
    </row>
  </sheetData>
  <sheetProtection password="CC02" sheet="1" objects="1" scenarios="1" formatColumns="0" formatRows="0"/>
  <mergeCells count="3">
    <mergeCell ref="B6:B7"/>
    <mergeCell ref="C6:C7"/>
    <mergeCell ref="D6:D7"/>
  </mergeCells>
  <printOptions/>
  <pageMargins left="0.31496062992125984" right="0" top="0.35433070866141736" bottom="0.1968503937007874" header="0.31496062992125984" footer="0.11811023622047245"/>
  <pageSetup fitToHeight="2" horizontalDpi="300" verticalDpi="300" orientation="landscape" paperSize="9" r:id="rId1"/>
  <headerFooter alignWithMargins="0">
    <oddFooter>&amp;R&amp;"Verdana,Normale"&amp;7&amp;P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Lunardis Massimo</cp:lastModifiedBy>
  <cp:lastPrinted>2022-01-14T08:23:52Z</cp:lastPrinted>
  <dcterms:created xsi:type="dcterms:W3CDTF">2007-09-10T13:54:08Z</dcterms:created>
  <dcterms:modified xsi:type="dcterms:W3CDTF">2022-01-25T10:59:46Z</dcterms:modified>
  <cp:category/>
  <cp:version/>
  <cp:contentType/>
  <cp:contentStatus/>
</cp:coreProperties>
</file>