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Questa_cartella_di_lavoro" defaultThemeVersion="166925"/>
  <mc:AlternateContent xmlns:mc="http://schemas.openxmlformats.org/markup-compatibility/2006">
    <mc:Choice Requires="x15">
      <x15ac:absPath xmlns:x15ac="http://schemas.microsoft.com/office/spreadsheetml/2010/11/ac" url="X:\DC Risorse Agricole\Ispettorato Regionale Agricoltura\Vegetali\2026_Impianti arborei\_Modulistica\"/>
    </mc:Choice>
  </mc:AlternateContent>
  <xr:revisionPtr revIDLastSave="0" documentId="13_ncr:1_{BFF922EF-7ED0-4FCB-BADF-08A6B7B2C49F}" xr6:coauthVersionLast="47" xr6:coauthVersionMax="47" xr10:uidLastSave="{00000000-0000-0000-0000-000000000000}"/>
  <bookViews>
    <workbookView xWindow="-110" yWindow="490" windowWidth="25820" windowHeight="15620" tabRatio="395" firstSheet="1" activeTab="1" xr2:uid="{00F618D0-F6BD-4724-A5BF-B9DEBD771BDB}"/>
  </bookViews>
  <sheets>
    <sheet name="Tabelle" sheetId="2" state="hidden" r:id="rId1"/>
    <sheet name="Domanda iniziale" sheetId="1" r:id="rId2"/>
    <sheet name="Allegato A" sheetId="3" r:id="rId3"/>
  </sheets>
  <definedNames>
    <definedName name="_xlnm._FilterDatabase" localSheetId="0" hidden="1">#REF!</definedName>
    <definedName name="_xlnm.Print_Area" localSheetId="2">'Allegato A'!$A$1:$K$60</definedName>
    <definedName name="Bool_Aree">'Allegato A'!$K$9</definedName>
    <definedName name="convhamq">Tabelle!$E$7</definedName>
    <definedName name="LimMaxAmm">Tabelle!$E$5</definedName>
    <definedName name="LimMinAmm">Tabelle!$E$4</definedName>
    <definedName name="LimMinSup">Tabelle!$E$6</definedName>
    <definedName name="Massimale">Tabelle!$E$4</definedName>
    <definedName name="Nota1">'Domanda iniziale'!$A$110:$S$110</definedName>
    <definedName name="Nota2">'Domanda iniziale'!$A$111:$S$111</definedName>
    <definedName name="Nota3">'Domanda iniziale'!$A$113:$S$113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7" i="1" l="1"/>
  <c r="A46" i="1"/>
  <c r="A45" i="1"/>
  <c r="A43" i="1"/>
  <c r="A40" i="1"/>
  <c r="H40" i="1" s="1"/>
  <c r="I40" i="1" s="1"/>
  <c r="P40" i="1" s="1"/>
  <c r="M52" i="1" l="1"/>
  <c r="O40" i="1"/>
  <c r="O52" i="1"/>
  <c r="F40" i="1"/>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10" i="3"/>
  <c r="H46" i="1"/>
  <c r="H47" i="1"/>
  <c r="N52" i="1" l="1"/>
  <c r="H43" i="1"/>
  <c r="A42" i="1"/>
  <c r="K32" i="3"/>
  <c r="K31" i="3"/>
  <c r="K30" i="3"/>
  <c r="K29" i="3"/>
  <c r="K28" i="3"/>
  <c r="K27" i="3"/>
  <c r="K33" i="3"/>
  <c r="K26" i="3"/>
  <c r="K25" i="3"/>
  <c r="K24" i="3"/>
  <c r="K23" i="3"/>
  <c r="K22" i="3"/>
  <c r="K21" i="3"/>
  <c r="K20" i="3"/>
  <c r="K19" i="3"/>
  <c r="K18" i="3"/>
  <c r="K17" i="3"/>
  <c r="K16" i="3"/>
  <c r="K15" i="3"/>
  <c r="K14" i="3"/>
  <c r="K13" i="3"/>
  <c r="J66" i="1"/>
  <c r="A66" i="1"/>
  <c r="J183" i="1"/>
  <c r="A183" i="1"/>
  <c r="H42" i="1" l="1"/>
  <c r="M53" i="1"/>
  <c r="R72" i="1"/>
  <c r="R79" i="1"/>
  <c r="R91" i="1"/>
  <c r="R93" i="1"/>
  <c r="K39" i="3"/>
  <c r="F47" i="1"/>
  <c r="I46" i="1"/>
  <c r="A36" i="1"/>
  <c r="A35" i="1"/>
  <c r="K42" i="3"/>
  <c r="P46" i="1" l="1"/>
  <c r="O46" i="1" s="1"/>
  <c r="R97" i="1"/>
  <c r="H35" i="1"/>
  <c r="I35" i="1" s="1"/>
  <c r="F36" i="1"/>
  <c r="H36" i="1"/>
  <c r="I36" i="1" s="1"/>
  <c r="M54" i="1"/>
  <c r="H45" i="1"/>
  <c r="I45" i="1" s="1"/>
  <c r="P45" i="1" s="1"/>
  <c r="F35" i="1"/>
  <c r="F45" i="1"/>
  <c r="I47" i="1"/>
  <c r="P47" i="1" s="1"/>
  <c r="F46" i="1"/>
  <c r="K11" i="3"/>
  <c r="K12" i="3"/>
  <c r="K34" i="3"/>
  <c r="K35" i="3"/>
  <c r="K36" i="3"/>
  <c r="K37" i="3"/>
  <c r="K38" i="3"/>
  <c r="K40" i="3"/>
  <c r="K41" i="3"/>
  <c r="K43" i="3"/>
  <c r="K44" i="3"/>
  <c r="K10" i="3"/>
  <c r="K9" i="3" l="1"/>
  <c r="O47" i="1"/>
  <c r="O54" i="1"/>
  <c r="N54" i="1" s="1"/>
  <c r="O45" i="1"/>
  <c r="J126" i="1"/>
  <c r="A126" i="1"/>
  <c r="A34" i="1"/>
  <c r="I1" i="3"/>
  <c r="A1" i="3"/>
  <c r="M51" i="1" l="1"/>
  <c r="H34" i="1"/>
  <c r="F34" i="1"/>
  <c r="F42" i="1"/>
  <c r="A38" i="1"/>
  <c r="A37" i="1"/>
  <c r="P36" i="1" l="1"/>
  <c r="O36" i="1" s="1"/>
  <c r="P35" i="1"/>
  <c r="O35" i="1" s="1"/>
  <c r="F37" i="1"/>
  <c r="H37" i="1"/>
  <c r="I37" i="1" s="1"/>
  <c r="P37" i="1" s="1"/>
  <c r="F38" i="1"/>
  <c r="H38" i="1"/>
  <c r="I38" i="1" s="1"/>
  <c r="P38" i="1" s="1"/>
  <c r="F43" i="1"/>
  <c r="I42" i="1"/>
  <c r="P42" i="1" s="1"/>
  <c r="I43" i="1"/>
  <c r="P43" i="1" s="1"/>
  <c r="C5" i="3"/>
  <c r="F5" i="3"/>
  <c r="R21" i="1"/>
  <c r="H49" i="1" l="1"/>
  <c r="I34" i="1"/>
  <c r="P34" i="1" s="1"/>
  <c r="O38" i="1"/>
  <c r="O43" i="1"/>
  <c r="O49" i="1" l="1"/>
  <c r="O34" i="1"/>
  <c r="K49" i="1" a="1"/>
  <c r="K49" i="1" s="1"/>
  <c r="O53" i="1"/>
  <c r="N53" i="1" s="1"/>
  <c r="O42" i="1"/>
  <c r="O37" i="1"/>
  <c r="O51" i="1" l="1"/>
  <c r="N51" i="1" s="1"/>
  <c r="O5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<sst xmlns="http://schemas.openxmlformats.org/spreadsheetml/2006/main" count="935" uniqueCount="391">
  <si>
    <t>Direzione centrale risorse agroalimentari, forestali e ittiche
Ispettorato regionale dell’agricoltura
via Sabbadini, 31 - Udine (UD)</t>
  </si>
  <si>
    <t>Il/La sottoscritto/a</t>
  </si>
  <si>
    <t>Prov.</t>
  </si>
  <si>
    <t>codice fiscale</t>
  </si>
  <si>
    <t>recapito telefonico</t>
  </si>
  <si>
    <r>
      <t xml:space="preserve">codice </t>
    </r>
    <r>
      <rPr>
        <sz val="11"/>
        <rFont val="DecimaWE Rg"/>
      </rPr>
      <t>fiscale (CUAA)</t>
    </r>
  </si>
  <si>
    <t>partita iva</t>
  </si>
  <si>
    <t>PEC</t>
  </si>
  <si>
    <t>CHIEDE</t>
  </si>
  <si>
    <t>Comune</t>
  </si>
  <si>
    <t>Fog.</t>
  </si>
  <si>
    <t>Part.</t>
  </si>
  <si>
    <t>Coltura</t>
  </si>
  <si>
    <t>Scegli coltura</t>
  </si>
  <si>
    <t>DICHIARA</t>
  </si>
  <si>
    <t>Data</t>
  </si>
  <si>
    <t xml:space="preserve">Firma    </t>
  </si>
  <si>
    <t xml:space="preserve">ALLEGATI </t>
  </si>
  <si>
    <t>Soluzione</t>
  </si>
  <si>
    <t>Melo</t>
  </si>
  <si>
    <t>Pero</t>
  </si>
  <si>
    <t>Actinidia</t>
  </si>
  <si>
    <t>Pesco</t>
  </si>
  <si>
    <t>Scegli soluzione</t>
  </si>
  <si>
    <t>-</t>
  </si>
  <si>
    <t>ALLEGATO A</t>
  </si>
  <si>
    <r>
      <t xml:space="preserve">in qualità di </t>
    </r>
    <r>
      <rPr>
        <vertAlign val="superscript"/>
        <sz val="11"/>
        <rFont val="DecimaWE Rg"/>
      </rPr>
      <t>1</t>
    </r>
  </si>
  <si>
    <r>
      <t xml:space="preserve">dell’azienda </t>
    </r>
    <r>
      <rPr>
        <vertAlign val="superscript"/>
        <sz val="11"/>
        <rFont val="DecimaWE Rg"/>
      </rPr>
      <t>2</t>
    </r>
  </si>
  <si>
    <t>Sez.</t>
  </si>
  <si>
    <t>Sub.</t>
  </si>
  <si>
    <t>Allegato A</t>
  </si>
  <si>
    <r>
      <t>sede legale (</t>
    </r>
    <r>
      <rPr>
        <sz val="8"/>
        <color rgb="FF000000"/>
        <rFont val="DecimaWE Rg"/>
      </rPr>
      <t>comune</t>
    </r>
    <r>
      <rPr>
        <sz val="11"/>
        <color rgb="FF000000"/>
        <rFont val="DecimaWE Rg"/>
      </rPr>
      <t>)</t>
    </r>
  </si>
  <si>
    <t>Torna alla domanda</t>
  </si>
  <si>
    <t>recapito tel. dell’azienda</t>
  </si>
  <si>
    <t>indirizzo e-mail dell’azienda</t>
  </si>
  <si>
    <t>Albicocco</t>
  </si>
  <si>
    <t>Ciliegio</t>
  </si>
  <si>
    <t>Susino</t>
  </si>
  <si>
    <t>PN</t>
  </si>
  <si>
    <t>TS</t>
  </si>
  <si>
    <t>GO</t>
  </si>
  <si>
    <t>UD</t>
  </si>
  <si>
    <t>SiglaProv</t>
  </si>
  <si>
    <t>Seleziona Comune</t>
  </si>
  <si>
    <t>Limite massimo Ammissibile</t>
  </si>
  <si>
    <t>euro</t>
  </si>
  <si>
    <t>ha/mq</t>
  </si>
  <si>
    <t>Conversione: mq in ettari</t>
  </si>
  <si>
    <t>valore</t>
  </si>
  <si>
    <t>u.d.m.</t>
  </si>
  <si>
    <t>Parametri</t>
  </si>
  <si>
    <t>Ruolo</t>
  </si>
  <si>
    <t>Titolare</t>
  </si>
  <si>
    <t>Rappresentante Legale</t>
  </si>
  <si>
    <t>Azienda:</t>
  </si>
  <si>
    <t>CUAA:</t>
  </si>
  <si>
    <t>COSTO AMMISSIBILE</t>
  </si>
  <si>
    <t>Minimo</t>
  </si>
  <si>
    <t>Massimo</t>
  </si>
  <si>
    <t>Informativa ai sensi del regolamento europeo 2016/679/UE art. 13 sulla protezione delle persone fisiche con riguardo al trattamento dei dati personali. Accesso al sito istituzionale della Regione autonoma Friuli Venezia Giulia, mediante il seguente collegamento: www.regione.fvg.it/rafvg/cms/RAFVG/privacy .</t>
  </si>
  <si>
    <r>
      <rPr>
        <vertAlign val="superscript"/>
        <sz val="9"/>
        <color theme="1"/>
        <rFont val="DecimaWE Rg"/>
      </rPr>
      <t>1</t>
    </r>
    <r>
      <rPr>
        <sz val="9"/>
        <color theme="1"/>
        <rFont val="DecimaWE Rg"/>
        <family val="2"/>
      </rPr>
      <t xml:space="preserve"> Nel caso di ditta individuale indicare “titolare”, negli altri casi “rappresentante legale”.</t>
    </r>
  </si>
  <si>
    <r>
      <rPr>
        <vertAlign val="superscript"/>
        <sz val="9"/>
        <color theme="1"/>
        <rFont val="DecimaWE Rg"/>
      </rPr>
      <t>2</t>
    </r>
    <r>
      <rPr>
        <sz val="9"/>
        <color theme="1"/>
        <rFont val="DecimaWE Rg"/>
        <family val="2"/>
      </rPr>
      <t xml:space="preserve"> Nel caso di ditta individuale riportare il cognome e il nome del titolare.</t>
    </r>
  </si>
  <si>
    <t>AIELLO DEL FRIULI</t>
  </si>
  <si>
    <t>AMARO</t>
  </si>
  <si>
    <t>AMPEZZO</t>
  </si>
  <si>
    <t>AQUILEIA</t>
  </si>
  <si>
    <t>ARTA TERME</t>
  </si>
  <si>
    <t>ARTEGNA</t>
  </si>
  <si>
    <t>ATTIMIS</t>
  </si>
  <si>
    <t>BAGNARIA ARSA</t>
  </si>
  <si>
    <t>BASILIANO</t>
  </si>
  <si>
    <t>BERTIOLO</t>
  </si>
  <si>
    <t>BICINICCO</t>
  </si>
  <si>
    <t>BORDANO</t>
  </si>
  <si>
    <t>BUJA</t>
  </si>
  <si>
    <t>BUTTRIO</t>
  </si>
  <si>
    <t>CAMINO AL TAGLIAMENTO</t>
  </si>
  <si>
    <t>CAMPOFORMIDO</t>
  </si>
  <si>
    <t>CARLINO</t>
  </si>
  <si>
    <t>CASSACCO</t>
  </si>
  <si>
    <t>CASTIONS DI STRADA</t>
  </si>
  <si>
    <t>CAVAZZO CARNICO</t>
  </si>
  <si>
    <t>CERCIVENTO</t>
  </si>
  <si>
    <t>CERVIGNANO DEL FRIULI</t>
  </si>
  <si>
    <t>CHIOPRIS-VISCONE</t>
  </si>
  <si>
    <t>CHIUSAFORTE</t>
  </si>
  <si>
    <t>CIVIDALE DEL FRIULI</t>
  </si>
  <si>
    <t>CODROIPO</t>
  </si>
  <si>
    <t>COLLOREDO DI MONTE ALBANO</t>
  </si>
  <si>
    <t>COMEGLIANS</t>
  </si>
  <si>
    <t>CORNO DI ROSAZZO</t>
  </si>
  <si>
    <t>COSEANO</t>
  </si>
  <si>
    <t>DIGNANO</t>
  </si>
  <si>
    <t>DOGNA</t>
  </si>
  <si>
    <t>DRENCHIA</t>
  </si>
  <si>
    <t>ENEMONZO</t>
  </si>
  <si>
    <t>FAEDIS</t>
  </si>
  <si>
    <t>FAGAGNA</t>
  </si>
  <si>
    <t>FIUMICELLO</t>
  </si>
  <si>
    <t>FLAIBANO</t>
  </si>
  <si>
    <t>FORNI AVOLTRI</t>
  </si>
  <si>
    <t>FORNI DI SOPRA</t>
  </si>
  <si>
    <t>FORNI DI SOTTO</t>
  </si>
  <si>
    <t>GEMONA DEL FRIULI</t>
  </si>
  <si>
    <t>GONARS</t>
  </si>
  <si>
    <t>GRIMACCO</t>
  </si>
  <si>
    <t>LATISANA</t>
  </si>
  <si>
    <t>LAUCO</t>
  </si>
  <si>
    <t>LESTIZZA</t>
  </si>
  <si>
    <t>LIGNANO SABBIADORO</t>
  </si>
  <si>
    <t>LIGOSULLO</t>
  </si>
  <si>
    <t>LUSEVERA</t>
  </si>
  <si>
    <t>MAGNANO IN RIVIERA</t>
  </si>
  <si>
    <t>MAJANO</t>
  </si>
  <si>
    <t>MALBORGHETTO VALBRUNA</t>
  </si>
  <si>
    <t>MANZANO</t>
  </si>
  <si>
    <t>MARANO LAGUNARE</t>
  </si>
  <si>
    <t>MARTIGNACCO</t>
  </si>
  <si>
    <t>MERETO DI TOMBA</t>
  </si>
  <si>
    <t>MOGGIO UDINESE</t>
  </si>
  <si>
    <t>MOIMACCO</t>
  </si>
  <si>
    <t>MONTENARS</t>
  </si>
  <si>
    <t>MORTEGLIANO</t>
  </si>
  <si>
    <t>MORUZZO</t>
  </si>
  <si>
    <t>MUZZANA DEL TURGNANO</t>
  </si>
  <si>
    <t>NIMIS</t>
  </si>
  <si>
    <t>OSOPPO</t>
  </si>
  <si>
    <t>OVARO</t>
  </si>
  <si>
    <t>PAGNACCO</t>
  </si>
  <si>
    <t>PALAZZOLO DELLO STELLA</t>
  </si>
  <si>
    <t>PALMANOVA</t>
  </si>
  <si>
    <t>PALUZZA</t>
  </si>
  <si>
    <t>PASIAN DI PRATO</t>
  </si>
  <si>
    <t>PAULARO</t>
  </si>
  <si>
    <t>PAVIA DI UDINE</t>
  </si>
  <si>
    <t>POCENIA</t>
  </si>
  <si>
    <t>PONTEBBA</t>
  </si>
  <si>
    <t>PORPETTO</t>
  </si>
  <si>
    <t>POVOLETTO</t>
  </si>
  <si>
    <t>POZZUOLO DEL FRIULI</t>
  </si>
  <si>
    <t>PRADAMANO</t>
  </si>
  <si>
    <t>PRATO CARNICO</t>
  </si>
  <si>
    <t>PRECENICCO</t>
  </si>
  <si>
    <t>PREMARIACCO</t>
  </si>
  <si>
    <t>PREONE</t>
  </si>
  <si>
    <t>PREPOTTO</t>
  </si>
  <si>
    <t>PULFERO</t>
  </si>
  <si>
    <t>RAGOGNA</t>
  </si>
  <si>
    <t>RAVASCLETTO</t>
  </si>
  <si>
    <t>RAVEO</t>
  </si>
  <si>
    <t>REANA DEL ROJALE</t>
  </si>
  <si>
    <t>REMANZACCO</t>
  </si>
  <si>
    <t>RESIA</t>
  </si>
  <si>
    <t>RESIUTTA</t>
  </si>
  <si>
    <t>RIGOLATO</t>
  </si>
  <si>
    <t>RIVE D'ARCANO</t>
  </si>
  <si>
    <t>RIVIGNANO</t>
  </si>
  <si>
    <t>RONCHIS</t>
  </si>
  <si>
    <t>RUDA</t>
  </si>
  <si>
    <t>SAN DANIELE DEL FRIULI</t>
  </si>
  <si>
    <t>SAN GIORGIO DI NOGARO</t>
  </si>
  <si>
    <t>SAN GIOVANNI AL NATISONE</t>
  </si>
  <si>
    <t>SAN LEONARDO</t>
  </si>
  <si>
    <t>SAN PIETRO AL NATISONE</t>
  </si>
  <si>
    <t>SANTA MARIA LA LONGA</t>
  </si>
  <si>
    <t>SAN VITO AL TORRE</t>
  </si>
  <si>
    <t>SAN VITO DI FAGAGNA</t>
  </si>
  <si>
    <t>SAURIS</t>
  </si>
  <si>
    <t>SAVOGNA</t>
  </si>
  <si>
    <t>SEDEGLIANO</t>
  </si>
  <si>
    <t>SOCCHIEVE</t>
  </si>
  <si>
    <t>STREGNA</t>
  </si>
  <si>
    <t>SUTRIO</t>
  </si>
  <si>
    <t>TAIPANA</t>
  </si>
  <si>
    <t>TALMASSONS</t>
  </si>
  <si>
    <t>TARCENTO</t>
  </si>
  <si>
    <t>TARVISIO</t>
  </si>
  <si>
    <t>TAVAGNACCO</t>
  </si>
  <si>
    <t>TEOR</t>
  </si>
  <si>
    <t>TERZO D'AQUILEIA</t>
  </si>
  <si>
    <t>TOLMEZZO</t>
  </si>
  <si>
    <t>TORREANO</t>
  </si>
  <si>
    <t>TORVISCOSA</t>
  </si>
  <si>
    <t>TRASAGHIS</t>
  </si>
  <si>
    <t>TREPPO CARNICO</t>
  </si>
  <si>
    <t>TREPPO GRANDE</t>
  </si>
  <si>
    <t>TRICESIMO</t>
  </si>
  <si>
    <t>TRIVIGNANO UDINESE</t>
  </si>
  <si>
    <t>UDINE</t>
  </si>
  <si>
    <t>VARMO</t>
  </si>
  <si>
    <t>VENZONE</t>
  </si>
  <si>
    <t>VERZEGNIS</t>
  </si>
  <si>
    <t>VILLA SANTINA</t>
  </si>
  <si>
    <t>VILLA VICENTINA</t>
  </si>
  <si>
    <t>VISCO</t>
  </si>
  <si>
    <t>ZUGLIO</t>
  </si>
  <si>
    <t>FORGARIA NEL FRIULI</t>
  </si>
  <si>
    <t>CAMPOLONGO TAPOGLIANO</t>
  </si>
  <si>
    <t>RIVIGNANO TEOR</t>
  </si>
  <si>
    <t>SAPPADA</t>
  </si>
  <si>
    <t>FIUMICELLO VILLA VICENTINA</t>
  </si>
  <si>
    <t>TREPPO LIGOSULLO</t>
  </si>
  <si>
    <t>CAPRIVA DEL FRIULI</t>
  </si>
  <si>
    <t>CORMONS</t>
  </si>
  <si>
    <t>DOBERDÒ DEL LAGO</t>
  </si>
  <si>
    <t>DOLEGNA DEL COLLIO</t>
  </si>
  <si>
    <t>FARRA D'ISONZO</t>
  </si>
  <si>
    <t>FOGLIANO REDIPUGLIA</t>
  </si>
  <si>
    <t>GORIZIA</t>
  </si>
  <si>
    <t>GRADISCA D'ISONZO</t>
  </si>
  <si>
    <t>GRADO</t>
  </si>
  <si>
    <t>MARIANO DEL FRIULI</t>
  </si>
  <si>
    <t>MEDEA</t>
  </si>
  <si>
    <t>MONFALCONE</t>
  </si>
  <si>
    <t>MORARO</t>
  </si>
  <si>
    <t>MOSSA</t>
  </si>
  <si>
    <t>ROMANS D'ISONZO</t>
  </si>
  <si>
    <t>RONCHI DEI LEGIONARI</t>
  </si>
  <si>
    <t>SAGRADO</t>
  </si>
  <si>
    <t>SAN CANZIAN D'ISONZO</t>
  </si>
  <si>
    <t>SAN FLORIANO DEL COLLIO</t>
  </si>
  <si>
    <t>SAN LORENZO ISONTINO</t>
  </si>
  <si>
    <t>SAN PIER D'ISONZO</t>
  </si>
  <si>
    <t>SAVOGNA D'ISONZO</t>
  </si>
  <si>
    <t>STARANZANO</t>
  </si>
  <si>
    <t>TURRIACO</t>
  </si>
  <si>
    <t>VILLESSE</t>
  </si>
  <si>
    <t>DUINO AURISINA</t>
  </si>
  <si>
    <t>MONRUPINO</t>
  </si>
  <si>
    <t>MUGGIA</t>
  </si>
  <si>
    <t>SAN DORLIGO DELLA VALLE</t>
  </si>
  <si>
    <t>SGONICO</t>
  </si>
  <si>
    <t>TRIESTE</t>
  </si>
  <si>
    <t>ANDREIS</t>
  </si>
  <si>
    <t>ARBA</t>
  </si>
  <si>
    <t>ARZENE</t>
  </si>
  <si>
    <t>AVIANO</t>
  </si>
  <si>
    <t>AZZANO DECIMO</t>
  </si>
  <si>
    <t>BARCIS</t>
  </si>
  <si>
    <t>BRUGNERA</t>
  </si>
  <si>
    <t>BUDOIA</t>
  </si>
  <si>
    <t>CANEVA</t>
  </si>
  <si>
    <t>CASARSA DELLA DELIZIA</t>
  </si>
  <si>
    <t>CASTELNOVO DEL FRIULI</t>
  </si>
  <si>
    <t>CAVASSO NUOVO</t>
  </si>
  <si>
    <t>CHIONS</t>
  </si>
  <si>
    <t>CIMOLAIS</t>
  </si>
  <si>
    <t>CLAUT</t>
  </si>
  <si>
    <t>CLAUZETTO</t>
  </si>
  <si>
    <t>CORDENONS</t>
  </si>
  <si>
    <t>CORDOVADO</t>
  </si>
  <si>
    <t>ERTO E CASSO</t>
  </si>
  <si>
    <t>FANNA</t>
  </si>
  <si>
    <t>FIUME VENETO</t>
  </si>
  <si>
    <t>FONTANAFREDDA</t>
  </si>
  <si>
    <t>FRISANCO</t>
  </si>
  <si>
    <t>MANIAGO</t>
  </si>
  <si>
    <t>MEDUNO</t>
  </si>
  <si>
    <t>MONTEREALE VALCELLINA</t>
  </si>
  <si>
    <t>MORSANO AL TAGLIAMENTO</t>
  </si>
  <si>
    <t>PASIANO DI PORDENONE</t>
  </si>
  <si>
    <t>PINZANO AL TAGLIAMENTO</t>
  </si>
  <si>
    <t>POLCENIGO</t>
  </si>
  <si>
    <t>PORCIA</t>
  </si>
  <si>
    <t>PORDENONE</t>
  </si>
  <si>
    <t>PRATA DI PORDENONE</t>
  </si>
  <si>
    <t>PRAVISDOMINI</t>
  </si>
  <si>
    <t>ROVEREDO IN PIANO</t>
  </si>
  <si>
    <t>SACILE</t>
  </si>
  <si>
    <t>SAN GIORGIO DELLA RICHINVELDA</t>
  </si>
  <si>
    <t>SAN MARTINO AL TAGLIAMENTO</t>
  </si>
  <si>
    <t>SAN QUIRINO</t>
  </si>
  <si>
    <t>SAN VITO AL TAGLIAMENTO</t>
  </si>
  <si>
    <t>SEQUALS</t>
  </si>
  <si>
    <t>SESTO AL REGHENA</t>
  </si>
  <si>
    <t>SPILIMBERGO</t>
  </si>
  <si>
    <t>TRAMONTI DI SOPRA</t>
  </si>
  <si>
    <t>TRAMONTI DI SOTTO</t>
  </si>
  <si>
    <t>TRAVESIO</t>
  </si>
  <si>
    <t>VALVASONE</t>
  </si>
  <si>
    <t>VITO D'ASIO</t>
  </si>
  <si>
    <t>VIVARO</t>
  </si>
  <si>
    <t>ZOPPOLA</t>
  </si>
  <si>
    <t>VAJONT</t>
  </si>
  <si>
    <t>VALVASONE ARZENE</t>
  </si>
  <si>
    <t>Totali</t>
  </si>
  <si>
    <t>la concessione di un aiuto per la realizzazione di nuovi impianti arborei sulle particelle catastali e superfici indicate in</t>
  </si>
  <si>
    <t>Olivo</t>
  </si>
  <si>
    <t>Limite minimo Ammissibile</t>
  </si>
  <si>
    <t>Limite minimo Superficie in ettari</t>
  </si>
  <si>
    <t>ha</t>
  </si>
  <si>
    <t>TOTALE</t>
  </si>
  <si>
    <t>Non cumulabili tra loro, cumulabili con gli altri</t>
  </si>
  <si>
    <t>Cumulabile</t>
  </si>
  <si>
    <t>Criteri</t>
  </si>
  <si>
    <t>Cumulabilità</t>
  </si>
  <si>
    <t>Richiesto</t>
  </si>
  <si>
    <t>Data prevista inzio lavori</t>
  </si>
  <si>
    <t>Data prevista fine lavori</t>
  </si>
  <si>
    <t>Consapevole delle sanzioni penali richiamate dall’art. 76 del d.p.r. 28 dicembre 2000, n. 445 (Testo unico delle disposizioni legislative e regolamentari in materia di documentazione amministrativa) per il caso di rilascio di mendaci dichiarazioni, formazione di atti falsi o loro uso, ai sensi degli art. 46 e 47 dello stesso d.p.r.</t>
  </si>
  <si>
    <t>La concessione dell'aiuto a supporto delle spese sostenute per la realizzazione di nuovi impianti arborei, sulle seguenti particelle catastali (un riga per particella):</t>
  </si>
  <si>
    <t>No</t>
  </si>
  <si>
    <t>Sì</t>
  </si>
  <si>
    <t>Agevolata</t>
  </si>
  <si>
    <t>AREA</t>
  </si>
  <si>
    <t>PUNTEGGIO</t>
  </si>
  <si>
    <t>Punteggio</t>
  </si>
  <si>
    <t>Previsto</t>
  </si>
  <si>
    <t>TEMPISTICHE</t>
  </si>
  <si>
    <r>
      <t>RIEPILOGO DELLE SOLUZIONI OGGETTO DI AIUTO</t>
    </r>
    <r>
      <rPr>
        <b/>
        <vertAlign val="superscript"/>
        <sz val="12"/>
        <color theme="0"/>
        <rFont val="DecimaWE Rg"/>
      </rPr>
      <t>3</t>
    </r>
  </si>
  <si>
    <r>
      <t>Specie arborea</t>
    </r>
    <r>
      <rPr>
        <vertAlign val="superscript"/>
        <sz val="11"/>
        <color rgb="FF000000"/>
        <rFont val="DecimaWE Rg"/>
      </rPr>
      <t>4</t>
    </r>
  </si>
  <si>
    <t>Mont</t>
  </si>
  <si>
    <t>Actinidia (verde)</t>
  </si>
  <si>
    <t>Actinidia (rosso)</t>
  </si>
  <si>
    <t>Actinidia (giallo)</t>
  </si>
  <si>
    <t>Castagno</t>
  </si>
  <si>
    <t>Noce</t>
  </si>
  <si>
    <t>Nocciolo</t>
  </si>
  <si>
    <r>
      <t>Spesa massima ammissibile</t>
    </r>
    <r>
      <rPr>
        <vertAlign val="superscript"/>
        <sz val="11"/>
        <color rgb="FF000000"/>
        <rFont val="DecimaWE Rg"/>
      </rPr>
      <t>5</t>
    </r>
    <r>
      <rPr>
        <sz val="11"/>
        <color rgb="FF000000"/>
        <rFont val="DecimaWE Rg"/>
      </rPr>
      <t xml:space="preserve"> (euro/ha)</t>
    </r>
  </si>
  <si>
    <r>
      <t>ha.a.ca</t>
    </r>
    <r>
      <rPr>
        <vertAlign val="superscript"/>
        <sz val="11"/>
        <color rgb="FF000000"/>
        <rFont val="DecimaWE Rg"/>
      </rPr>
      <t>6</t>
    </r>
  </si>
  <si>
    <r>
      <t>Spesa totale ammissibile</t>
    </r>
    <r>
      <rPr>
        <vertAlign val="superscript"/>
        <sz val="11"/>
        <color rgb="FF000000"/>
        <rFont val="DecimaWE Rg"/>
      </rPr>
      <t>7</t>
    </r>
    <r>
      <rPr>
        <sz val="11"/>
        <color rgb="FF000000"/>
        <rFont val="DecimaWE Rg"/>
      </rPr>
      <t xml:space="preserve">
(euro)</t>
    </r>
  </si>
  <si>
    <r>
      <rPr>
        <vertAlign val="superscript"/>
        <sz val="9"/>
        <color rgb="FF000000"/>
        <rFont val="DecimaWE Rg"/>
      </rPr>
      <t>5</t>
    </r>
    <r>
      <rPr>
        <sz val="9"/>
        <color rgb="FF000000"/>
        <rFont val="DecimaWE Rg"/>
      </rPr>
      <t xml:space="preserve"> Spesa massima ammissibile a ettaro per coltura:</t>
    </r>
  </si>
  <si>
    <r>
      <rPr>
        <vertAlign val="superscript"/>
        <sz val="9"/>
        <color theme="1"/>
        <rFont val="DecimaWE Rg"/>
      </rPr>
      <t>3</t>
    </r>
    <r>
      <rPr>
        <sz val="9"/>
        <color theme="1"/>
        <rFont val="DecimaWE Rg"/>
      </rPr>
      <t xml:space="preserve"> Da compilare solamente la colonna della spesa totale richiesta.</t>
    </r>
  </si>
  <si>
    <r>
      <rPr>
        <vertAlign val="superscript"/>
        <sz val="9"/>
        <color rgb="FF000000"/>
        <rFont val="DecimaWE Rg"/>
      </rPr>
      <t xml:space="preserve">8 </t>
    </r>
    <r>
      <rPr>
        <sz val="9"/>
        <color rgb="FF000000"/>
        <rFont val="DecimaWE Rg"/>
      </rPr>
      <t>Minore importo tra la spesa totale ammissibile e la spesa totale richiesta.</t>
    </r>
  </si>
  <si>
    <r>
      <rPr>
        <vertAlign val="superscript"/>
        <sz val="9"/>
        <color rgb="FF000000"/>
        <rFont val="DecimaWE Rg"/>
      </rPr>
      <t>7</t>
    </r>
    <r>
      <rPr>
        <sz val="9"/>
        <color rgb="FF000000"/>
        <rFont val="DecimaWE Rg"/>
      </rPr>
      <t xml:space="preserve"> Spesa massima ammissibile sulla base della superficie richiesta e della spesa massima ad ettaro della coltura scelta.</t>
    </r>
  </si>
  <si>
    <r>
      <t>Spesa minima richiedibile della domanda per Actinidia, Melo e Pero</t>
    </r>
    <r>
      <rPr>
        <b/>
        <vertAlign val="superscript"/>
        <sz val="11"/>
        <color rgb="FF000000"/>
        <rFont val="DecimaWE Rg"/>
      </rPr>
      <t>9</t>
    </r>
  </si>
  <si>
    <r>
      <t>Spesa minima richiedibile della domanda per Castagno, Nocciolo e Noce</t>
    </r>
    <r>
      <rPr>
        <b/>
        <vertAlign val="superscript"/>
        <sz val="11"/>
        <color rgb="FF000000"/>
        <rFont val="DecimaWE Rg"/>
      </rPr>
      <t>9</t>
    </r>
  </si>
  <si>
    <r>
      <t>Spesa minima richiedibile della domanda per Olivo e Pesco</t>
    </r>
    <r>
      <rPr>
        <b/>
        <vertAlign val="superscript"/>
        <sz val="11"/>
        <color rgb="FF000000"/>
        <rFont val="DecimaWE Rg"/>
      </rPr>
      <t>9</t>
    </r>
  </si>
  <si>
    <r>
      <t>Spesa richiesta in domanda</t>
    </r>
    <r>
      <rPr>
        <b/>
        <vertAlign val="superscript"/>
        <sz val="11"/>
        <color rgb="FF000000"/>
        <rFont val="DecimaWE Rg"/>
      </rPr>
      <t>10</t>
    </r>
  </si>
  <si>
    <r>
      <t>a.</t>
    </r>
    <r>
      <rPr>
        <sz val="9"/>
        <color rgb="FF000000"/>
        <rFont val="Times New Roman"/>
        <family val="1"/>
      </rPr>
      <t xml:space="preserve"> </t>
    </r>
    <r>
      <rPr>
        <b/>
        <sz val="9"/>
        <color rgb="FF000000"/>
        <rFont val="DecimaWE Rg"/>
      </rPr>
      <t xml:space="preserve">Actinidia (rosso e giallo): </t>
    </r>
    <r>
      <rPr>
        <sz val="9"/>
        <color rgb="FF000000"/>
        <rFont val="DecimaWE Rg"/>
      </rPr>
      <t>60.000,00 euro per ettaro;</t>
    </r>
  </si>
  <si>
    <r>
      <t>b.</t>
    </r>
    <r>
      <rPr>
        <sz val="9"/>
        <color rgb="FF000000"/>
        <rFont val="Times New Roman"/>
        <family val="1"/>
      </rPr>
      <t xml:space="preserve"> </t>
    </r>
    <r>
      <rPr>
        <b/>
        <sz val="9"/>
        <color rgb="FF000000"/>
        <rFont val="DecimaWE Rg"/>
      </rPr>
      <t xml:space="preserve">Actinidia (verde), Melo e Pero: </t>
    </r>
    <r>
      <rPr>
        <sz val="9"/>
        <color rgb="FF000000"/>
        <rFont val="DecimaWE Rg"/>
      </rPr>
      <t>50.000,00 euro per ettaro;</t>
    </r>
  </si>
  <si>
    <t>documentazione attestante l’associazione a organizzazioni di produttori o cooperative, con sede legale nel territorio della Regione, per il conferimento dei prodotti delle specie ammesse</t>
  </si>
  <si>
    <t>copia del contratto di affitto con autorizzazione del concedente a procedere a trasformazioni, modifiche o migliorie del fondo affittato compresi nuovi impianti arborei, estirpi e reimpianti con la copia di comunicazione della sua registrazione presso l’Agenzia delle entrate</t>
  </si>
  <si>
    <t>dichiarazione sostitutiva di certificazione che indichi il titolo posseduto, la data di conseguimento e l'istituto frequentato</t>
  </si>
  <si>
    <r>
      <t>Zona svantaggiata di montagna</t>
    </r>
    <r>
      <rPr>
        <b/>
        <vertAlign val="superscript"/>
        <sz val="11"/>
        <color rgb="FF000000"/>
        <rFont val="DecimaWE Rg"/>
      </rPr>
      <t>2</t>
    </r>
  </si>
  <si>
    <t>copia dell’attestato di partecipazione al corso di formazione della durata minima di 150 ore con superamento dell'esame finale</t>
  </si>
  <si>
    <r>
      <t>Superficie impianto
(mq)</t>
    </r>
    <r>
      <rPr>
        <b/>
        <vertAlign val="superscript"/>
        <sz val="11"/>
        <color rgb="FF000000"/>
        <rFont val="DecimaWE Rg"/>
      </rPr>
      <t>1</t>
    </r>
  </si>
  <si>
    <r>
      <t>Spesa totale rideterminata</t>
    </r>
    <r>
      <rPr>
        <vertAlign val="superscript"/>
        <sz val="11"/>
        <color rgb="FF000000"/>
        <rFont val="DecimaWE Rg"/>
      </rPr>
      <t>8</t>
    </r>
    <r>
      <rPr>
        <sz val="11"/>
        <color rgb="FF000000"/>
        <rFont val="DecimaWE Rg"/>
      </rPr>
      <t xml:space="preserve"> 
(euro)</t>
    </r>
  </si>
  <si>
    <t>Spesa totale
richiesta
(euro)</t>
  </si>
  <si>
    <r>
      <t>Spesa minima richiedibile della domanda per Ciliegio</t>
    </r>
    <r>
      <rPr>
        <b/>
        <vertAlign val="superscript"/>
        <sz val="11"/>
        <color rgb="FF000000"/>
        <rFont val="DecimaWE Rg"/>
      </rPr>
      <t>9</t>
    </r>
  </si>
  <si>
    <r>
      <t>d.</t>
    </r>
    <r>
      <rPr>
        <sz val="9"/>
        <color rgb="FF000000"/>
        <rFont val="Times New Roman"/>
        <family val="1"/>
      </rPr>
      <t xml:space="preserve"> </t>
    </r>
    <r>
      <rPr>
        <b/>
        <sz val="9"/>
        <color rgb="FF000000"/>
        <rFont val="DecimaWE Rg"/>
      </rPr>
      <t xml:space="preserve">Olivo e Pesco: </t>
    </r>
    <r>
      <rPr>
        <sz val="9"/>
        <color rgb="FF000000"/>
        <rFont val="DecimaWE Rg"/>
      </rPr>
      <t>11.000,00 euro per ettaro;</t>
    </r>
  </si>
  <si>
    <r>
      <t>c.</t>
    </r>
    <r>
      <rPr>
        <sz val="9"/>
        <color rgb="FF000000"/>
        <rFont val="Times New Roman"/>
        <family val="1"/>
      </rPr>
      <t xml:space="preserve"> </t>
    </r>
    <r>
      <rPr>
        <b/>
        <sz val="9"/>
        <color rgb="FF000000"/>
        <rFont val="DecimaWE Rg"/>
      </rPr>
      <t xml:space="preserve">Ciliegio: </t>
    </r>
    <r>
      <rPr>
        <sz val="9"/>
        <color rgb="FF000000"/>
        <rFont val="DecimaWE Rg"/>
      </rPr>
      <t>35.000,00 euro per ettaro;</t>
    </r>
  </si>
  <si>
    <r>
      <rPr>
        <vertAlign val="superscript"/>
        <sz val="9"/>
        <color rgb="FF000000"/>
        <rFont val="DecimaWE Rg"/>
      </rPr>
      <t>4</t>
    </r>
    <r>
      <rPr>
        <sz val="9"/>
        <color rgb="FF000000"/>
        <rFont val="DecimaWE Rg"/>
      </rPr>
      <t xml:space="preserve"> Specie arborea scelta tra quelle ammissibili ai sensi dell'articolo 5, comma 1, lettera b), del bando.</t>
    </r>
  </si>
  <si>
    <r>
      <rPr>
        <vertAlign val="superscript"/>
        <sz val="9"/>
        <color rgb="FF000000"/>
        <rFont val="DecimaWE Rg"/>
      </rPr>
      <t>10</t>
    </r>
    <r>
      <rPr>
        <sz val="9"/>
        <color rgb="FF000000"/>
        <rFont val="DecimaWE Rg"/>
      </rPr>
      <t xml:space="preserve"> Spesa richiesta in domanda. Nel caso l'importo superi i 300.000,00 euro, questo viene ricondotto alla spesa di cui all'articolo. 7, comma 3, del bando.</t>
    </r>
  </si>
  <si>
    <r>
      <t>e.</t>
    </r>
    <r>
      <rPr>
        <sz val="9"/>
        <color rgb="FF000000"/>
        <rFont val="Times New Roman"/>
        <family val="1"/>
      </rPr>
      <t xml:space="preserve"> </t>
    </r>
    <r>
      <rPr>
        <b/>
        <sz val="9"/>
        <color rgb="FF000000"/>
        <rFont val="DecimaWE Rg"/>
      </rPr>
      <t>Castagno, Nocciolo e Noce:</t>
    </r>
    <r>
      <rPr>
        <sz val="9"/>
        <color rgb="FF000000"/>
        <rFont val="DecimaWE Rg"/>
      </rPr>
      <t xml:space="preserve"> 8.000,00 euro per ettaro.</t>
    </r>
  </si>
  <si>
    <t>Aziende associate a organizzazioni di produttori o cooperative, con sede legale nel territorio della Regione, dei prodotti ottenuti da impianti arborei delle specie ammesse</t>
  </si>
  <si>
    <t>Aziende associate a consorzi di tutela, con sede legale nel territorio della Regione, per i prodotti ottenuti da impianti arborei delle specie ammesse</t>
  </si>
  <si>
    <t>Aziende certificate biologiche o in fase di conversione, per la totalità della superficie degli impianti arborei delle specie ammesse o per aziende che si impegnano ad essere certificate in conversione biologica, alla data di richiesta di avvenuta realizzazione degli impianti arborei, per le medesime superfici</t>
  </si>
  <si>
    <t>Impianti realizzati totalmente in zona svantaggiata di montagna</t>
  </si>
  <si>
    <t>nel caso di terreni in affitto, che il contratto di affitto ha durata pari o superiore al periodo di mantenimento previsto all’articolo 17, comma 2, del bando ed è prevista l’autorizzazione del concedente a procedere a trasformazioni, modifiche o migliorie del fondo affittato, compresi nuovi impianti, estirpi e reimpianti</t>
  </si>
  <si>
    <t>nel caso di adesione al biologico, che l’impresa è certificata biologica o in conversione, per la totalità della superficie degli impianti arborei delle specie ammesse</t>
  </si>
  <si>
    <t>nel caso di intenzione ad aderire al biologico, che l’impresa si impegna ad essere certificata in conversione biologica entro la data di richiesta di avvenuta realizzazione degli impianti arborei per la totalità della superficie degli impianti arborei delle specie ammesse</t>
  </si>
  <si>
    <t>nel caso di adesione al Sistema di qualità nazionale produzione integrata (SQNPI), che l’impresa è certificata SQNPI, per la totalità della superficie degli impianti arborei delle specie ammesse</t>
  </si>
  <si>
    <t>che l’IVA relativa alle spese presentate è recuperabile</t>
  </si>
  <si>
    <t>che l’IVA relativa alle spese presentate NON è recuperabile</t>
  </si>
  <si>
    <t>che l’impresa è iscritta al Registro imprese della Camera di commercio, industria artigianato e agricoltura (CCIAA)</t>
  </si>
  <si>
    <t>che l’impresa conduce, nei comuni della Regione autonoma Friuli Venezia Giulia, una unità tecnico-economica per la produzione di prodotti agricoli</t>
  </si>
  <si>
    <t>che l’impresa condotta corrisponde, per fatturato e numero di occupati alla definizione di microimprese, piccole o medie imprese (PMI)</t>
  </si>
  <si>
    <t>che l’impresa non è da considerarsi nella categoria di imprese in difficoltà</t>
  </si>
  <si>
    <t>di aver costituito, aggiornato e validato il fascicolo aziendale elettronico (art. 9, d.p.r. 503/1999)</t>
  </si>
  <si>
    <t>che l’impresa non è destinataria di un ordine di recupero pendente a seguito di una precedente decisione della Commissione europea che dichiara un aiuto illegittimo e incompatibile con il mercato interno</t>
  </si>
  <si>
    <t>che per gli investimenti oggetto della presente domanda, non sono stati richiesti né ottenuti ulteriori aiuti</t>
  </si>
  <si>
    <t>Relazione descrittiva dell’intervento comprendente l’indicazione del sesto d’impianto delle piante e quello dei pali</t>
  </si>
  <si>
    <t>Illustrazione grafica dell’impianto (planimetria), anche in formato georeferenziato, sovrapposta a mappa catastale, con l’evidenza del perimetro, della disposizione e della lunghezza dei filari misurata da palo a palo o, se gli impianti sono privi di palificazione, da pianta a pianta</t>
  </si>
  <si>
    <t>File della domanda compilata in formato elettronico</t>
  </si>
  <si>
    <t>Nel caso di richiesta del punteggio per l'associazione a organizzazioni di produttori o cooperative:</t>
  </si>
  <si>
    <t>Nel caso di richiesta del punteggio per l’associazione a consorzi di tutela:</t>
  </si>
  <si>
    <t>Nel caso di impianti realizzati su terreni condotti in affitto e qualora non già caricati e consultabili prima della presentazione della domanda di aiuto sul fascicolo aziendale:</t>
  </si>
  <si>
    <t>Nel caso di giovane agricoltore in possesso dei requisiti di formazione previsti all’articolo 5, comma 1, lettera c), punto 1), del decreto del Ministro dell’agricoltura, della sovranità alimentare e delle foreste del 23 dicembre 2022:</t>
  </si>
  <si>
    <t>dichiarazione sostitutiva di certificazione che indichi il titolo posseduto, la data di conseguimento e l'istituto frequentato;</t>
  </si>
  <si>
    <t>documentazione attestante l’associazione a consorzi di tutela, con sede legale nel territorio della Regione, per i prodotti delle specie ammesse</t>
  </si>
  <si>
    <t>Fotocopia non autenticata di un documento di identità, in corso di validità, nel caso in cui la domanda non sia sottoscritta digitalmente</t>
  </si>
  <si>
    <t>Copia dell'Allegato A firmato</t>
  </si>
  <si>
    <r>
      <t>Specie arborea</t>
    </r>
    <r>
      <rPr>
        <b/>
        <vertAlign val="superscript"/>
        <sz val="11"/>
        <color rgb="FF000000"/>
        <rFont val="DecimaWE Rg"/>
      </rPr>
      <t>3</t>
    </r>
  </si>
  <si>
    <t>Nel caso di giovane agricoltore in possesso dei requisiti di formazione previsti all’articolo 5, comma 1, lettera c), punto 2), del decreto del Ministro dell’agricoltura, della sovranità alimentare e delle foreste del 23 dicembre 2022:</t>
  </si>
  <si>
    <t>Nel caso di giovane agricoltore in possesso dei requisiti di formazione previsti all’articolo 5, comma 1, lettera c), punto 3), del decreto del Ministro dell’agricoltura, della sovranità alimentare e delle foreste del 23 dicembre 2022:</t>
  </si>
  <si>
    <t>dichiarazione sostitutiva di possedere una esperienza lavorativa di almeno 3 anni nel settore agricolo con iscrizione al relativo regime previdenziale per almeno 104 giornate/anno.</t>
  </si>
  <si>
    <t>ARB26_MOD01_DomandaAiuto</t>
  </si>
  <si>
    <t>Aziende che aderiscono al Sistema di qualità nazionale produzione integrata (SQNPI),  per la totalità della superficie degli impianti arborei delle specie ammesse o per aziende che si impegnano ad aderire al SQNPI, alla data di richiesta di avvenuta realizzazione degli impianti arborei, per le medesime superfici</t>
  </si>
  <si>
    <r>
      <rPr>
        <vertAlign val="superscript"/>
        <sz val="9"/>
        <color rgb="FF000000"/>
        <rFont val="DecimaWE Rg"/>
      </rPr>
      <t xml:space="preserve">6 </t>
    </r>
    <r>
      <rPr>
        <sz val="9"/>
        <color rgb="FF000000"/>
        <rFont val="DecimaWE Rg"/>
      </rPr>
      <t>Superficie  minima ammissibile pari a 1 ettaro, per ogni specie ammessa, misurata come indicato all'articolo 5, del bando.</t>
    </r>
  </si>
  <si>
    <r>
      <rPr>
        <vertAlign val="superscript"/>
        <sz val="9"/>
        <color rgb="FF000000"/>
        <rFont val="DecimaWE Rg"/>
      </rPr>
      <t>2</t>
    </r>
    <r>
      <rPr>
        <sz val="9"/>
        <color rgb="FF000000"/>
        <rFont val="DecimaWE Rg"/>
      </rPr>
      <t xml:space="preserve"> (Allegato A) Zone svantaggiate di montagna come definite dall'articolo 3, comma 12, del bando.</t>
    </r>
  </si>
  <si>
    <r>
      <rPr>
        <vertAlign val="superscript"/>
        <sz val="9"/>
        <color theme="1"/>
        <rFont val="DecimaWE Rg"/>
      </rPr>
      <t>1</t>
    </r>
    <r>
      <rPr>
        <sz val="9"/>
        <color theme="1"/>
        <rFont val="DecimaWE Rg"/>
        <family val="2"/>
      </rPr>
      <t xml:space="preserve"> (Allegato A) Superficie effettivamente occupata dall’impianto arboreo, misurata come previsto dall'articolo 5, del bando.  Deve essere indicata la superficie dell'impianto arboreo per ogni particella catastale indicata.</t>
    </r>
  </si>
  <si>
    <r>
      <rPr>
        <vertAlign val="superscript"/>
        <sz val="9"/>
        <color rgb="FF000000"/>
        <rFont val="DecimaWE Rg"/>
      </rPr>
      <t>3</t>
    </r>
    <r>
      <rPr>
        <sz val="9"/>
        <color rgb="FF000000"/>
        <rFont val="DecimaWE Rg"/>
      </rPr>
      <t xml:space="preserve"> (Allegato A) Specie arborea scelta tra quelle ammissibili ai sensi dell'articolo 5, comma 1, lettera b), del bando.</t>
    </r>
  </si>
  <si>
    <t>di essere un giovane agricoltore così come definito dall'articolo 3, comma 10, del bando approvato con d.g.r. 143/2026</t>
  </si>
  <si>
    <t>Deliberazione della Giunta regionale 6 febbraio 2026, n. 143</t>
  </si>
  <si>
    <t>Legge regionale 29 dicembre 2021, n. 24 – attuazione articolo 3, commi da 17 a 29
Deliberazione della Giunta regionale 6 febbraio 2026, n. 143
Domanda di aiuto per la realizzazione di nuovi impianti arborei – ANNO 2026</t>
  </si>
  <si>
    <t>vers_06/02/2026</t>
  </si>
  <si>
    <t>Giovane agricoltore così come definito dall'articolo 3, comma 11, del bando approvato con d.g.r. 143/2026</t>
  </si>
  <si>
    <r>
      <rPr>
        <vertAlign val="superscript"/>
        <sz val="9"/>
        <rFont val="DecimaWE Rg"/>
      </rPr>
      <t>9</t>
    </r>
    <r>
      <rPr>
        <sz val="9"/>
        <rFont val="DecimaWE Rg"/>
      </rPr>
      <t xml:space="preserve"> Spesa minima ammissibile per gruppi di colture (ai sensi dell'articolo 7, comma 1, del bando approvato con d.g.r. 143/2026.</t>
    </r>
  </si>
  <si>
    <t>di essere consapevole degli impegni e degli obblighi previsti dal bando approvato con d.g.r. 143/2026</t>
  </si>
  <si>
    <t>nel caso di intenzione ad aderire al Sistema di qualità nazionale produzione integrata (SQNPI), che l’impresa si impegna ad aderire al SQNPI entro la data di richiesta di avvenuta realizzazione degli impianti arborei per la totalità della superficie degli impianti arborei delle specie ammesse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</si>
</sst>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0"/>
    <numFmt numFmtId="165" formatCode=";;;"/>
  </numFmts>
  <fonts count="44" x14ac:knownFonts="1">
    <font>
      <sz val="10"/>
      <color theme="1"/>
      <name val="DecimaWE Rg"/>
      <family val="2"/>
    </font>
    <font>
      <i/>
      <sz val="9"/>
      <color theme="1"/>
      <name val="DecimaWE Rg"/>
    </font>
    <font>
      <i/>
      <sz val="9"/>
      <color theme="1" tint="0.249977111117893"/>
      <name val="DecimaWE Rg"/>
    </font>
    <font>
      <sz val="11"/>
      <color rgb="FF000000"/>
      <name val="DecimaWE Rg"/>
    </font>
    <font>
      <b/>
      <sz val="11"/>
      <color rgb="FF000000"/>
      <name val="DecimaWE Rg"/>
    </font>
    <font>
      <sz val="8"/>
      <color rgb="FF000000"/>
      <name val="DecimaWE Rg"/>
    </font>
    <font>
      <sz val="11"/>
      <name val="DecimaWE Rg"/>
    </font>
    <font>
      <vertAlign val="superscript"/>
      <sz val="11"/>
      <color rgb="FF000000"/>
      <name val="DecimaWE Rg"/>
    </font>
    <font>
      <sz val="9"/>
      <color rgb="FF000000"/>
      <name val="DecimaWE Rg"/>
    </font>
    <font>
      <sz val="11"/>
      <color theme="1"/>
      <name val="DecimaWE Rg"/>
    </font>
    <font>
      <b/>
      <vertAlign val="superscript"/>
      <sz val="11"/>
      <color rgb="FF000000"/>
      <name val="DecimaWE Rg"/>
    </font>
    <font>
      <b/>
      <sz val="14"/>
      <color theme="0"/>
      <name val="DecimaWE Rg"/>
    </font>
    <font>
      <b/>
      <sz val="10"/>
      <color theme="1"/>
      <name val="DecimaWE Rg"/>
    </font>
    <font>
      <sz val="10"/>
      <color theme="1"/>
      <name val="DecimaWE Rg"/>
      <family val="2"/>
    </font>
    <font>
      <vertAlign val="superscript"/>
      <sz val="11"/>
      <name val="DecimaWE Rg"/>
    </font>
    <font>
      <sz val="10"/>
      <color rgb="FF000000"/>
      <name val="DecimaWE Rg"/>
    </font>
    <font>
      <sz val="10"/>
      <color theme="1"/>
      <name val="DecimaWE Rg"/>
    </font>
    <font>
      <u/>
      <sz val="10"/>
      <color theme="10"/>
      <name val="DecimaWE Rg"/>
      <family val="2"/>
    </font>
    <font>
      <u/>
      <sz val="11"/>
      <color theme="10"/>
      <name val="DecimaWE Rg"/>
    </font>
    <font>
      <b/>
      <sz val="11"/>
      <name val="DecimaWE Rg"/>
    </font>
    <font>
      <b/>
      <sz val="12"/>
      <color theme="0"/>
      <name val="DecimaWE Rg"/>
    </font>
    <font>
      <sz val="10"/>
      <color indexed="8"/>
      <name val="Arial"/>
      <family val="2"/>
    </font>
    <font>
      <sz val="10"/>
      <color theme="0"/>
      <name val="DecimaWE Rg"/>
    </font>
    <font>
      <sz val="10"/>
      <color indexed="8"/>
      <name val="DecimaWE Rg"/>
    </font>
    <font>
      <b/>
      <sz val="10"/>
      <color theme="0"/>
      <name val="DecimaWE Rg"/>
    </font>
    <font>
      <b/>
      <sz val="10"/>
      <color theme="0"/>
      <name val="DecimaWE Rg"/>
      <family val="2"/>
    </font>
    <font>
      <u/>
      <sz val="11"/>
      <color theme="10"/>
      <name val="DecimaWE Rg"/>
      <family val="2"/>
    </font>
    <font>
      <b/>
      <vertAlign val="superscript"/>
      <sz val="12"/>
      <color theme="0"/>
      <name val="DecimaWE Rg"/>
    </font>
    <font>
      <b/>
      <sz val="11"/>
      <color rgb="FFFF0000"/>
      <name val="DecimaWE Rg"/>
    </font>
    <font>
      <sz val="9"/>
      <color theme="1"/>
      <name val="DecimaWE Rg"/>
      <family val="2"/>
    </font>
    <font>
      <b/>
      <sz val="9"/>
      <color rgb="FF000000"/>
      <name val="DecimaWE Rg"/>
    </font>
    <font>
      <sz val="9"/>
      <color theme="1"/>
      <name val="DecimaWE Rg"/>
    </font>
    <font>
      <vertAlign val="superscript"/>
      <sz val="9"/>
      <color theme="1"/>
      <name val="DecimaWE Rg"/>
    </font>
    <font>
      <vertAlign val="superscript"/>
      <sz val="9"/>
      <color rgb="FF000000"/>
      <name val="DecimaWE Rg"/>
    </font>
    <font>
      <sz val="9"/>
      <color rgb="FF000000"/>
      <name val="Times New Roman"/>
      <family val="1"/>
    </font>
    <font>
      <b/>
      <sz val="11"/>
      <color theme="0"/>
      <name val="DecimaWE Rg"/>
    </font>
    <font>
      <b/>
      <i/>
      <sz val="12"/>
      <color theme="0"/>
      <name val="DecimaWE Rg"/>
    </font>
    <font>
      <i/>
      <sz val="11"/>
      <color rgb="FF000000"/>
      <name val="DecimaWE Rg"/>
    </font>
    <font>
      <sz val="8"/>
      <name val="DecimaWE Rg"/>
      <family val="2"/>
    </font>
    <font>
      <sz val="11"/>
      <color theme="0"/>
      <name val="DecimaWE Rg"/>
    </font>
    <font>
      <sz val="14"/>
      <color theme="1"/>
      <name val="DecimaWE Rg"/>
    </font>
    <font>
      <i/>
      <sz val="9"/>
      <name val="DecimaWE Rg"/>
    </font>
    <font>
      <sz val="9"/>
      <name val="DecimaWE Rg"/>
    </font>
    <font>
      <vertAlign val="superscript"/>
      <sz val="9"/>
      <name val="DecimaWE Rg"/>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bgColor indexed="64"/>
      </patternFill>
    </fill>
    <fill>
      <patternFill patternType="solid">
        <fgColor theme="9" tint="-0.249977111117893"/>
        <bgColor indexed="64"/>
      </patternFill>
    </fill>
    <fill>
      <patternFill patternType="solid">
        <fgColor theme="2"/>
        <bgColor indexed="64"/>
      </patternFill>
    </fill>
  </fills>
  <borders count="43">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44" fontId="13" fillId="0" borderId="0" applyFont="0" applyFill="0" applyBorder="0" applyAlignment="0" applyProtection="0"/>
    <xf numFmtId="0" fontId="17" fillId="0" borderId="0" applyNumberFormat="0" applyFill="0" applyBorder="0" applyAlignment="0" applyProtection="0"/>
    <xf numFmtId="0" fontId="21" fillId="0" borderId="0"/>
  </cellStyleXfs>
  <cellXfs count="344">
    <xf numFmtId="0" fontId="0" fillId="0" borderId="0" xfId="0"/>
    <xf numFmtId="0" fontId="1" fillId="0" borderId="0" xfId="0" applyFont="1" applyProtection="1">
      <protection hidden="1"/>
    </xf>
    <xf numFmtId="0" fontId="0" fillId="2" borderId="0" xfId="0" applyFill="1" applyProtection="1">
      <protection hidden="1"/>
    </xf>
    <xf numFmtId="0" fontId="0" fillId="0" borderId="0" xfId="0" applyProtection="1">
      <protection hidden="1"/>
    </xf>
    <xf numFmtId="0" fontId="4" fillId="2" borderId="28" xfId="0" applyFont="1" applyFill="1" applyBorder="1" applyAlignment="1" applyProtection="1">
      <alignment horizontal="center" vertical="center" wrapText="1"/>
      <protection hidden="1"/>
    </xf>
    <xf numFmtId="0" fontId="3" fillId="2" borderId="3" xfId="0" applyFont="1" applyFill="1" applyBorder="1" applyAlignment="1" applyProtection="1">
      <alignment horizontal="center" vertical="center" wrapText="1"/>
      <protection hidden="1"/>
    </xf>
    <xf numFmtId="0" fontId="3" fillId="2" borderId="0" xfId="0" applyFont="1" applyFill="1" applyAlignment="1" applyProtection="1">
      <alignment horizontal="left" vertical="center" wrapText="1"/>
      <protection hidden="1"/>
    </xf>
    <xf numFmtId="0" fontId="4" fillId="2" borderId="0" xfId="0" applyFont="1" applyFill="1" applyAlignment="1" applyProtection="1">
      <alignment horizontal="left" vertical="center" wrapText="1"/>
      <protection hidden="1"/>
    </xf>
    <xf numFmtId="0" fontId="4" fillId="2" borderId="0" xfId="0" applyFont="1" applyFill="1" applyAlignment="1" applyProtection="1">
      <alignment horizontal="center" vertical="center"/>
      <protection hidden="1"/>
    </xf>
    <xf numFmtId="0" fontId="6" fillId="2" borderId="0" xfId="0" applyFont="1" applyFill="1" applyAlignment="1" applyProtection="1">
      <alignment horizontal="justify" vertical="center" wrapText="1"/>
      <protection hidden="1"/>
    </xf>
    <xf numFmtId="4" fontId="3" fillId="2" borderId="0" xfId="0" applyNumberFormat="1" applyFont="1" applyFill="1" applyAlignment="1" applyProtection="1">
      <alignment horizontal="center" vertical="center" wrapText="1"/>
      <protection hidden="1"/>
    </xf>
    <xf numFmtId="0" fontId="3" fillId="2" borderId="0" xfId="0" applyFont="1" applyFill="1" applyAlignment="1" applyProtection="1">
      <alignment horizontal="right" vertical="center" wrapText="1" indent="1"/>
      <protection hidden="1"/>
    </xf>
    <xf numFmtId="44" fontId="3" fillId="2" borderId="0" xfId="1" applyFont="1" applyFill="1" applyBorder="1" applyAlignment="1" applyProtection="1">
      <alignment horizontal="right" vertical="center" wrapText="1" indent="2"/>
      <protection hidden="1"/>
    </xf>
    <xf numFmtId="0" fontId="0" fillId="2" borderId="0" xfId="0" applyFill="1" applyAlignment="1" applyProtection="1">
      <alignment horizontal="right" indent="1"/>
      <protection hidden="1"/>
    </xf>
    <xf numFmtId="0" fontId="3" fillId="2" borderId="0" xfId="0" applyFont="1" applyFill="1" applyAlignment="1" applyProtection="1">
      <alignment horizontal="center" vertical="center" wrapText="1"/>
      <protection hidden="1"/>
    </xf>
    <xf numFmtId="44" fontId="3" fillId="2" borderId="0" xfId="1" applyFont="1" applyFill="1" applyBorder="1" applyAlignment="1" applyProtection="1">
      <alignment horizontal="left" vertical="center" wrapText="1" indent="1"/>
      <protection hidden="1"/>
    </xf>
    <xf numFmtId="0" fontId="3" fillId="2" borderId="0" xfId="0" applyFont="1" applyFill="1" applyAlignment="1" applyProtection="1">
      <alignment horizontal="justify" vertical="center" wrapText="1"/>
      <protection hidden="1"/>
    </xf>
    <xf numFmtId="0" fontId="6" fillId="2" borderId="0" xfId="0" applyFont="1" applyFill="1" applyAlignment="1" applyProtection="1">
      <alignment vertical="center" wrapText="1"/>
      <protection hidden="1"/>
    </xf>
    <xf numFmtId="0" fontId="3" fillId="2" borderId="0" xfId="0" applyFont="1" applyFill="1" applyAlignment="1" applyProtection="1">
      <alignment vertical="top" wrapText="1"/>
      <protection hidden="1"/>
    </xf>
    <xf numFmtId="164" fontId="4" fillId="3" borderId="3" xfId="0" applyNumberFormat="1" applyFont="1" applyFill="1" applyBorder="1" applyAlignment="1" applyProtection="1">
      <alignment horizontal="right" vertical="center" indent="1"/>
      <protection hidden="1"/>
    </xf>
    <xf numFmtId="0" fontId="3" fillId="2" borderId="22" xfId="0" applyFont="1" applyFill="1" applyBorder="1" applyAlignment="1" applyProtection="1">
      <alignment horizontal="center" vertical="center" wrapText="1"/>
      <protection locked="0" hidden="1"/>
    </xf>
    <xf numFmtId="0" fontId="3" fillId="2" borderId="3" xfId="0" applyFont="1" applyFill="1" applyBorder="1" applyAlignment="1" applyProtection="1">
      <alignment horizontal="center" vertical="center" wrapText="1"/>
      <protection locked="0" hidden="1"/>
    </xf>
    <xf numFmtId="0" fontId="3" fillId="2" borderId="4" xfId="0" applyFont="1" applyFill="1" applyBorder="1" applyAlignment="1" applyProtection="1">
      <alignment horizontal="center" vertical="center" wrapText="1"/>
      <protection locked="0" hidden="1"/>
    </xf>
    <xf numFmtId="0" fontId="16" fillId="0" borderId="0" xfId="0" applyFont="1"/>
    <xf numFmtId="0" fontId="22" fillId="0" borderId="11" xfId="3" applyFont="1" applyBorder="1" applyAlignment="1">
      <alignment horizontal="left"/>
    </xf>
    <xf numFmtId="0" fontId="22" fillId="0" borderId="10" xfId="3" applyFont="1" applyBorder="1" applyAlignment="1">
      <alignment horizontal="left"/>
    </xf>
    <xf numFmtId="4" fontId="16" fillId="0" borderId="13" xfId="0" applyNumberFormat="1" applyFont="1" applyBorder="1"/>
    <xf numFmtId="0" fontId="16" fillId="0" borderId="13" xfId="0" applyFont="1" applyBorder="1"/>
    <xf numFmtId="0" fontId="24" fillId="4" borderId="5" xfId="0" applyFont="1" applyFill="1" applyBorder="1"/>
    <xf numFmtId="0" fontId="24" fillId="4" borderId="10" xfId="0" applyFont="1" applyFill="1" applyBorder="1"/>
    <xf numFmtId="0" fontId="16" fillId="0" borderId="8" xfId="0" applyFont="1" applyBorder="1"/>
    <xf numFmtId="4" fontId="16" fillId="0" borderId="8" xfId="0" applyNumberFormat="1" applyFont="1" applyBorder="1"/>
    <xf numFmtId="0" fontId="25" fillId="4" borderId="11" xfId="0" applyFont="1" applyFill="1" applyBorder="1"/>
    <xf numFmtId="0" fontId="3" fillId="2" borderId="0" xfId="0" applyFont="1" applyFill="1" applyAlignment="1" applyProtection="1">
      <alignment vertical="center" wrapText="1"/>
      <protection hidden="1"/>
    </xf>
    <xf numFmtId="0" fontId="15" fillId="2" borderId="0" xfId="0" applyFont="1" applyFill="1" applyAlignment="1" applyProtection="1">
      <alignment horizontal="left" vertical="center" wrapText="1"/>
      <protection hidden="1"/>
    </xf>
    <xf numFmtId="3" fontId="9" fillId="2" borderId="22" xfId="0" applyNumberFormat="1" applyFont="1" applyFill="1" applyBorder="1" applyAlignment="1" applyProtection="1">
      <alignment horizontal="right" indent="1"/>
      <protection locked="0" hidden="1"/>
    </xf>
    <xf numFmtId="3" fontId="9" fillId="2" borderId="3" xfId="0" applyNumberFormat="1" applyFont="1" applyFill="1" applyBorder="1" applyAlignment="1" applyProtection="1">
      <alignment horizontal="right" indent="1"/>
      <protection locked="0" hidden="1"/>
    </xf>
    <xf numFmtId="3" fontId="9" fillId="2" borderId="4" xfId="0" applyNumberFormat="1" applyFont="1" applyFill="1" applyBorder="1" applyAlignment="1" applyProtection="1">
      <alignment horizontal="right" indent="1"/>
      <protection locked="0" hidden="1"/>
    </xf>
    <xf numFmtId="0" fontId="3" fillId="2" borderId="1" xfId="0" applyFont="1" applyFill="1" applyBorder="1" applyAlignment="1" applyProtection="1">
      <alignment vertical="center" wrapText="1"/>
      <protection hidden="1"/>
    </xf>
    <xf numFmtId="0" fontId="29" fillId="2" borderId="0" xfId="0" applyFont="1" applyFill="1" applyAlignment="1" applyProtection="1">
      <alignment horizontal="justify"/>
      <protection hidden="1"/>
    </xf>
    <xf numFmtId="0" fontId="30" fillId="2" borderId="0" xfId="0" applyFont="1" applyFill="1" applyAlignment="1" applyProtection="1">
      <alignment horizontal="justify" vertical="center" wrapText="1"/>
      <protection hidden="1"/>
    </xf>
    <xf numFmtId="0" fontId="23" fillId="0" borderId="12" xfId="3" applyFont="1" applyBorder="1"/>
    <xf numFmtId="0" fontId="23" fillId="0" borderId="14" xfId="3" applyFont="1" applyBorder="1"/>
    <xf numFmtId="0" fontId="15" fillId="0" borderId="12" xfId="0" applyFont="1" applyBorder="1" applyAlignment="1">
      <alignment vertical="center"/>
    </xf>
    <xf numFmtId="0" fontId="3" fillId="2" borderId="1" xfId="0" applyFont="1" applyFill="1" applyBorder="1" applyAlignment="1" applyProtection="1">
      <alignment horizontal="left" vertical="center"/>
      <protection hidden="1"/>
    </xf>
    <xf numFmtId="4" fontId="16" fillId="0" borderId="0" xfId="0" applyNumberFormat="1" applyFont="1"/>
    <xf numFmtId="0" fontId="0" fillId="0" borderId="13" xfId="0" applyBorder="1"/>
    <xf numFmtId="164" fontId="16" fillId="0" borderId="8" xfId="0" applyNumberFormat="1" applyFont="1" applyBorder="1"/>
    <xf numFmtId="0" fontId="0" fillId="0" borderId="8" xfId="0" applyBorder="1"/>
    <xf numFmtId="0" fontId="3" fillId="2" borderId="13" xfId="0" applyFont="1" applyFill="1" applyBorder="1" applyAlignment="1" applyProtection="1">
      <alignment horizontal="center" vertical="center" wrapText="1"/>
      <protection hidden="1"/>
    </xf>
    <xf numFmtId="165" fontId="3" fillId="2" borderId="13" xfId="0" applyNumberFormat="1" applyFont="1" applyFill="1" applyBorder="1" applyAlignment="1" applyProtection="1">
      <alignment horizontal="center" vertical="center" wrapText="1"/>
      <protection hidden="1"/>
    </xf>
    <xf numFmtId="0" fontId="3" fillId="2" borderId="13" xfId="0" applyFont="1" applyFill="1" applyBorder="1" applyAlignment="1" applyProtection="1">
      <alignment vertical="center" wrapText="1"/>
      <protection hidden="1"/>
    </xf>
    <xf numFmtId="165" fontId="0" fillId="2" borderId="0" xfId="0" applyNumberFormat="1" applyFill="1" applyAlignment="1" applyProtection="1">
      <alignment horizontal="center" vertical="center"/>
      <protection hidden="1"/>
    </xf>
    <xf numFmtId="0" fontId="6" fillId="2" borderId="13" xfId="0" applyFont="1" applyFill="1" applyBorder="1" applyAlignment="1" applyProtection="1">
      <alignment horizontal="justify" vertical="center" wrapText="1"/>
      <protection hidden="1"/>
    </xf>
    <xf numFmtId="164" fontId="3" fillId="2" borderId="13" xfId="0" applyNumberFormat="1" applyFont="1" applyFill="1" applyBorder="1" applyAlignment="1" applyProtection="1">
      <alignment horizontal="right" vertical="center" wrapText="1" indent="1"/>
      <protection hidden="1"/>
    </xf>
    <xf numFmtId="4" fontId="3" fillId="2" borderId="13" xfId="1" applyNumberFormat="1" applyFont="1" applyFill="1" applyBorder="1" applyAlignment="1" applyProtection="1">
      <alignment horizontal="center" vertical="center" wrapText="1"/>
      <protection hidden="1"/>
    </xf>
    <xf numFmtId="165" fontId="0" fillId="2" borderId="13" xfId="0" applyNumberFormat="1" applyFill="1" applyBorder="1" applyAlignment="1" applyProtection="1">
      <alignment horizontal="center" vertical="center"/>
      <protection hidden="1"/>
    </xf>
    <xf numFmtId="4" fontId="3" fillId="2" borderId="13" xfId="1" applyNumberFormat="1" applyFont="1" applyFill="1" applyBorder="1" applyAlignment="1" applyProtection="1">
      <alignment vertical="center" wrapText="1"/>
      <protection hidden="1"/>
    </xf>
    <xf numFmtId="4" fontId="3" fillId="2" borderId="13" xfId="1" applyNumberFormat="1" applyFont="1" applyFill="1" applyBorder="1" applyAlignment="1" applyProtection="1">
      <alignment horizontal="right" vertical="center" wrapText="1" indent="1"/>
      <protection hidden="1"/>
    </xf>
    <xf numFmtId="0" fontId="23" fillId="0" borderId="11" xfId="3" applyFont="1" applyBorder="1"/>
    <xf numFmtId="0" fontId="8" fillId="2" borderId="0" xfId="0" applyFont="1" applyFill="1" applyAlignment="1" applyProtection="1">
      <alignment horizontal="justify" vertical="center"/>
      <protection hidden="1"/>
    </xf>
    <xf numFmtId="0" fontId="6" fillId="2" borderId="23" xfId="0" applyFont="1" applyFill="1" applyBorder="1" applyAlignment="1" applyProtection="1">
      <alignment vertical="center" wrapText="1"/>
      <protection locked="0" hidden="1"/>
    </xf>
    <xf numFmtId="0" fontId="6" fillId="2" borderId="25" xfId="0" applyFont="1" applyFill="1" applyBorder="1" applyAlignment="1" applyProtection="1">
      <alignment vertical="center" wrapText="1"/>
      <protection locked="0" hidden="1"/>
    </xf>
    <xf numFmtId="0" fontId="6" fillId="2" borderId="27" xfId="0" applyFont="1" applyFill="1" applyBorder="1" applyAlignment="1" applyProtection="1">
      <alignment vertical="center" wrapText="1"/>
      <protection locked="0" hidden="1"/>
    </xf>
    <xf numFmtId="0" fontId="4" fillId="2" borderId="33" xfId="0" applyFont="1" applyFill="1" applyBorder="1" applyAlignment="1" applyProtection="1">
      <alignment vertical="center" wrapText="1"/>
      <protection hidden="1"/>
    </xf>
    <xf numFmtId="0" fontId="3" fillId="2" borderId="1" xfId="0" applyFont="1" applyFill="1" applyBorder="1" applyAlignment="1" applyProtection="1">
      <alignment vertical="center" wrapText="1"/>
      <protection locked="0" hidden="1"/>
    </xf>
    <xf numFmtId="164" fontId="3" fillId="3" borderId="15" xfId="0" applyNumberFormat="1" applyFont="1" applyFill="1" applyBorder="1" applyAlignment="1" applyProtection="1">
      <alignment horizontal="right" vertical="center" wrapText="1" indent="1"/>
      <protection hidden="1"/>
    </xf>
    <xf numFmtId="165" fontId="0" fillId="3" borderId="7" xfId="0" applyNumberFormat="1" applyFill="1" applyBorder="1" applyAlignment="1" applyProtection="1">
      <alignment horizontal="center" vertical="center"/>
      <protection hidden="1"/>
    </xf>
    <xf numFmtId="0" fontId="4" fillId="2" borderId="32" xfId="0" applyFont="1" applyFill="1" applyBorder="1" applyAlignment="1" applyProtection="1">
      <alignment horizontal="center" vertical="center" wrapText="1"/>
      <protection hidden="1"/>
    </xf>
    <xf numFmtId="0" fontId="4" fillId="2" borderId="0" xfId="0" applyFont="1" applyFill="1" applyAlignment="1" applyProtection="1">
      <alignment vertical="center"/>
      <protection hidden="1"/>
    </xf>
    <xf numFmtId="4" fontId="19" fillId="2" borderId="0" xfId="0" applyNumberFormat="1" applyFont="1" applyFill="1" applyAlignment="1" applyProtection="1">
      <alignment horizontal="right" vertical="center" wrapText="1"/>
      <protection hidden="1"/>
    </xf>
    <xf numFmtId="0" fontId="4" fillId="2" borderId="8" xfId="0" applyFont="1" applyFill="1" applyBorder="1" applyAlignment="1" applyProtection="1">
      <alignment vertical="center"/>
      <protection hidden="1"/>
    </xf>
    <xf numFmtId="4" fontId="19" fillId="2" borderId="8" xfId="0" applyNumberFormat="1" applyFont="1" applyFill="1" applyBorder="1" applyAlignment="1" applyProtection="1">
      <alignment horizontal="right" vertical="center" wrapText="1"/>
      <protection hidden="1"/>
    </xf>
    <xf numFmtId="0" fontId="4" fillId="2" borderId="1" xfId="0" applyFont="1" applyFill="1" applyBorder="1" applyAlignment="1" applyProtection="1">
      <alignment vertical="center"/>
      <protection hidden="1"/>
    </xf>
    <xf numFmtId="4" fontId="19" fillId="2" borderId="1" xfId="0" applyNumberFormat="1" applyFont="1" applyFill="1" applyBorder="1" applyAlignment="1" applyProtection="1">
      <alignment horizontal="right" vertical="center" wrapText="1"/>
      <protection hidden="1"/>
    </xf>
    <xf numFmtId="164" fontId="3" fillId="3" borderId="3" xfId="0" applyNumberFormat="1" applyFont="1" applyFill="1" applyBorder="1" applyAlignment="1" applyProtection="1">
      <alignment horizontal="right" vertical="center" wrapText="1" indent="1"/>
      <protection hidden="1"/>
    </xf>
    <xf numFmtId="165" fontId="0" fillId="3" borderId="12" xfId="0" applyNumberFormat="1" applyFill="1" applyBorder="1" applyAlignment="1" applyProtection="1">
      <alignment horizontal="center" vertical="center"/>
      <protection hidden="1"/>
    </xf>
    <xf numFmtId="4" fontId="3" fillId="2" borderId="0" xfId="1" applyNumberFormat="1" applyFont="1" applyFill="1" applyBorder="1" applyAlignment="1" applyProtection="1">
      <alignment horizontal="right" vertical="center" wrapText="1" indent="1"/>
      <protection hidden="1"/>
    </xf>
    <xf numFmtId="0" fontId="3" fillId="6" borderId="22" xfId="0" applyFont="1" applyFill="1" applyBorder="1" applyAlignment="1" applyProtection="1">
      <alignment horizontal="center" vertical="center" wrapText="1"/>
      <protection hidden="1"/>
    </xf>
    <xf numFmtId="0" fontId="3" fillId="6" borderId="3" xfId="0" applyFont="1" applyFill="1" applyBorder="1" applyAlignment="1" applyProtection="1">
      <alignment horizontal="center" vertical="center" wrapText="1"/>
      <protection hidden="1"/>
    </xf>
    <xf numFmtId="0" fontId="3" fillId="6" borderId="4" xfId="0" applyFont="1" applyFill="1" applyBorder="1" applyAlignment="1" applyProtection="1">
      <alignment horizontal="center" vertical="center" wrapText="1"/>
      <protection hidden="1"/>
    </xf>
    <xf numFmtId="165" fontId="4" fillId="2" borderId="13" xfId="0" applyNumberFormat="1" applyFont="1" applyFill="1" applyBorder="1" applyAlignment="1" applyProtection="1">
      <alignment vertical="center"/>
      <protection hidden="1"/>
    </xf>
    <xf numFmtId="165" fontId="0" fillId="2" borderId="14" xfId="0" applyNumberFormat="1" applyFill="1" applyBorder="1" applyProtection="1">
      <protection hidden="1"/>
    </xf>
    <xf numFmtId="0" fontId="22" fillId="0" borderId="5" xfId="3" applyFont="1" applyBorder="1" applyAlignment="1">
      <alignment horizontal="left"/>
    </xf>
    <xf numFmtId="0" fontId="0" fillId="0" borderId="29" xfId="0" applyBorder="1"/>
    <xf numFmtId="4" fontId="16" fillId="0" borderId="31" xfId="0" applyNumberFormat="1" applyFont="1" applyBorder="1"/>
    <xf numFmtId="4" fontId="16" fillId="0" borderId="34" xfId="0" applyNumberFormat="1" applyFont="1" applyBorder="1"/>
    <xf numFmtId="0" fontId="0" fillId="0" borderId="35" xfId="0" applyBorder="1"/>
    <xf numFmtId="4" fontId="16" fillId="0" borderId="36" xfId="0" applyNumberFormat="1" applyFont="1" applyBorder="1"/>
    <xf numFmtId="0" fontId="16" fillId="0" borderId="35" xfId="0" applyFont="1" applyBorder="1"/>
    <xf numFmtId="0" fontId="16" fillId="0" borderId="37" xfId="0" applyFont="1" applyBorder="1"/>
    <xf numFmtId="4" fontId="16" fillId="0" borderId="38" xfId="0" applyNumberFormat="1" applyFont="1" applyBorder="1"/>
    <xf numFmtId="4" fontId="16" fillId="0" borderId="39" xfId="0" applyNumberFormat="1" applyFont="1" applyBorder="1"/>
    <xf numFmtId="0" fontId="0" fillId="0" borderId="40" xfId="0" applyBorder="1"/>
    <xf numFmtId="4" fontId="16" fillId="0" borderId="41" xfId="0" applyNumberFormat="1" applyFont="1" applyBorder="1"/>
    <xf numFmtId="4" fontId="16" fillId="0" borderId="42" xfId="0" applyNumberFormat="1" applyFont="1" applyBorder="1"/>
    <xf numFmtId="0" fontId="0" fillId="0" borderId="37" xfId="0" applyBorder="1"/>
    <xf numFmtId="0" fontId="3" fillId="2" borderId="1" xfId="0" applyFont="1" applyFill="1" applyBorder="1" applyAlignment="1" applyProtection="1">
      <alignment horizontal="right" vertical="top" wrapText="1"/>
      <protection hidden="1"/>
    </xf>
    <xf numFmtId="0" fontId="3" fillId="2" borderId="1" xfId="0" applyFont="1" applyFill="1" applyBorder="1" applyAlignment="1" applyProtection="1">
      <alignment horizontal="left" vertical="top" wrapText="1"/>
      <protection hidden="1"/>
    </xf>
    <xf numFmtId="0" fontId="3" fillId="2" borderId="11" xfId="0" applyFont="1" applyFill="1" applyBorder="1" applyAlignment="1" applyProtection="1">
      <alignment horizontal="left" vertical="top" wrapText="1"/>
      <protection hidden="1"/>
    </xf>
    <xf numFmtId="0" fontId="3" fillId="2" borderId="0" xfId="0" applyFont="1" applyFill="1" applyAlignment="1" applyProtection="1">
      <alignment horizontal="right" vertical="top" wrapText="1"/>
      <protection hidden="1"/>
    </xf>
    <xf numFmtId="0" fontId="3" fillId="2" borderId="0" xfId="0" applyFont="1" applyFill="1" applyAlignment="1" applyProtection="1">
      <alignment horizontal="left" vertical="top" wrapText="1"/>
      <protection hidden="1"/>
    </xf>
    <xf numFmtId="0" fontId="3" fillId="2" borderId="0" xfId="0" applyFont="1" applyFill="1" applyAlignment="1" applyProtection="1">
      <alignment horizontal="center" vertical="top" wrapText="1"/>
      <protection hidden="1"/>
    </xf>
    <xf numFmtId="0" fontId="3" fillId="2" borderId="8" xfId="0" applyFont="1" applyFill="1" applyBorder="1" applyAlignment="1" applyProtection="1">
      <alignment horizontal="right" vertical="top" wrapText="1"/>
      <protection hidden="1"/>
    </xf>
    <xf numFmtId="0" fontId="3" fillId="2" borderId="8" xfId="0" applyFont="1" applyFill="1" applyBorder="1" applyAlignment="1" applyProtection="1">
      <alignment horizontal="left" vertical="top" wrapText="1"/>
      <protection hidden="1"/>
    </xf>
    <xf numFmtId="0" fontId="3" fillId="2" borderId="9" xfId="0" applyFont="1" applyFill="1" applyBorder="1" applyAlignment="1" applyProtection="1">
      <alignment horizontal="left" vertical="top" wrapText="1"/>
      <protection hidden="1"/>
    </xf>
    <xf numFmtId="49" fontId="37" fillId="2" borderId="8" xfId="0" applyNumberFormat="1" applyFont="1" applyFill="1" applyBorder="1" applyAlignment="1" applyProtection="1">
      <alignment vertical="center"/>
      <protection hidden="1"/>
    </xf>
    <xf numFmtId="0" fontId="0" fillId="0" borderId="37" xfId="0" applyFont="1" applyBorder="1"/>
    <xf numFmtId="14" fontId="37" fillId="2" borderId="0" xfId="0" applyNumberFormat="1" applyFont="1" applyFill="1" applyBorder="1" applyAlignment="1" applyProtection="1">
      <alignment vertical="center"/>
      <protection locked="0" hidden="1"/>
    </xf>
    <xf numFmtId="49" fontId="37" fillId="2" borderId="0" xfId="0" applyNumberFormat="1" applyFont="1" applyFill="1" applyBorder="1" applyAlignment="1" applyProtection="1">
      <alignment vertical="center"/>
      <protection hidden="1"/>
    </xf>
    <xf numFmtId="0" fontId="12" fillId="0" borderId="12" xfId="0" applyFont="1" applyBorder="1" applyAlignment="1">
      <alignment horizontal="center"/>
    </xf>
    <xf numFmtId="0" fontId="12" fillId="0" borderId="13" xfId="0" applyFont="1" applyBorder="1" applyAlignment="1">
      <alignment horizontal="center"/>
    </xf>
    <xf numFmtId="0" fontId="12" fillId="0" borderId="14" xfId="0" applyFont="1" applyBorder="1" applyAlignment="1">
      <alignment horizontal="center"/>
    </xf>
    <xf numFmtId="165" fontId="3" fillId="2" borderId="8" xfId="0" applyNumberFormat="1" applyFont="1" applyFill="1" applyBorder="1" applyAlignment="1" applyProtection="1">
      <alignment horizontal="center" vertical="center" wrapText="1"/>
      <protection locked="0" hidden="1"/>
    </xf>
    <xf numFmtId="165" fontId="3" fillId="2" borderId="0" xfId="0" applyNumberFormat="1" applyFont="1" applyFill="1" applyAlignment="1" applyProtection="1">
      <alignment horizontal="center" vertical="center" wrapText="1"/>
      <protection locked="0" hidden="1"/>
    </xf>
    <xf numFmtId="165" fontId="3" fillId="2" borderId="1" xfId="0" applyNumberFormat="1" applyFont="1" applyFill="1" applyBorder="1" applyAlignment="1" applyProtection="1">
      <alignment horizontal="center" vertical="center" wrapText="1"/>
      <protection locked="0" hidden="1"/>
    </xf>
    <xf numFmtId="0" fontId="8" fillId="2" borderId="0" xfId="0" applyFont="1" applyFill="1" applyAlignment="1" applyProtection="1">
      <alignment horizontal="left" vertical="center" wrapText="1"/>
      <protection hidden="1"/>
    </xf>
    <xf numFmtId="0" fontId="8" fillId="2" borderId="1" xfId="0" applyFont="1" applyFill="1" applyBorder="1" applyAlignment="1" applyProtection="1">
      <alignment horizontal="left" vertical="center" wrapText="1"/>
      <protection hidden="1"/>
    </xf>
    <xf numFmtId="165" fontId="3" fillId="2" borderId="13" xfId="0" applyNumberFormat="1" applyFont="1" applyFill="1" applyBorder="1" applyAlignment="1" applyProtection="1">
      <alignment horizontal="justify" vertical="center" wrapText="1"/>
      <protection locked="0" hidden="1"/>
    </xf>
    <xf numFmtId="0" fontId="3" fillId="2" borderId="0" xfId="0" applyFont="1" applyFill="1" applyAlignment="1" applyProtection="1">
      <alignment horizontal="right" vertical="top" wrapText="1"/>
      <protection hidden="1"/>
    </xf>
    <xf numFmtId="0" fontId="3" fillId="2" borderId="0" xfId="0" applyFont="1" applyFill="1" applyAlignment="1" applyProtection="1">
      <alignment vertical="top" wrapText="1"/>
      <protection hidden="1"/>
    </xf>
    <xf numFmtId="0" fontId="3" fillId="2" borderId="2" xfId="0" applyFont="1" applyFill="1" applyBorder="1" applyAlignment="1" applyProtection="1">
      <alignment vertical="top" wrapText="1"/>
      <protection hidden="1"/>
    </xf>
    <xf numFmtId="0" fontId="3" fillId="2" borderId="1" xfId="0" applyFont="1" applyFill="1" applyBorder="1" applyAlignment="1" applyProtection="1">
      <alignment vertical="top" wrapText="1"/>
      <protection hidden="1"/>
    </xf>
    <xf numFmtId="0" fontId="3" fillId="2" borderId="11" xfId="0" applyFont="1" applyFill="1" applyBorder="1" applyAlignment="1" applyProtection="1">
      <alignment vertical="top" wrapText="1"/>
      <protection hidden="1"/>
    </xf>
    <xf numFmtId="0" fontId="39" fillId="2" borderId="7" xfId="0" applyFont="1" applyFill="1" applyBorder="1" applyAlignment="1" applyProtection="1">
      <alignment horizontal="center" vertical="top" wrapText="1"/>
      <protection locked="0" hidden="1"/>
    </xf>
    <xf numFmtId="0" fontId="39" fillId="2" borderId="6" xfId="0" applyFont="1" applyFill="1" applyBorder="1" applyAlignment="1" applyProtection="1">
      <alignment horizontal="center" vertical="top" wrapText="1"/>
      <protection locked="0" hidden="1"/>
    </xf>
    <xf numFmtId="0" fontId="39" fillId="2" borderId="10" xfId="0" applyFont="1" applyFill="1" applyBorder="1" applyAlignment="1" applyProtection="1">
      <alignment horizontal="center" vertical="top" wrapText="1"/>
      <protection locked="0" hidden="1"/>
    </xf>
    <xf numFmtId="0" fontId="3" fillId="2" borderId="1" xfId="0" applyFont="1" applyFill="1" applyBorder="1" applyAlignment="1" applyProtection="1">
      <alignment horizontal="right" vertical="top" wrapText="1"/>
      <protection hidden="1"/>
    </xf>
    <xf numFmtId="0" fontId="2" fillId="2" borderId="1" xfId="0" applyFont="1" applyFill="1" applyBorder="1" applyProtection="1">
      <protection hidden="1"/>
    </xf>
    <xf numFmtId="0" fontId="2" fillId="2" borderId="1" xfId="0" applyFont="1" applyFill="1" applyBorder="1" applyAlignment="1" applyProtection="1">
      <alignment horizontal="right"/>
      <protection hidden="1"/>
    </xf>
    <xf numFmtId="165" fontId="0" fillId="0" borderId="7" xfId="0" applyNumberFormat="1" applyBorder="1" applyAlignment="1" applyProtection="1">
      <alignment horizontal="center" vertical="top"/>
      <protection locked="0" hidden="1"/>
    </xf>
    <xf numFmtId="165" fontId="0" fillId="0" borderId="6" xfId="0" applyNumberFormat="1" applyBorder="1" applyAlignment="1" applyProtection="1">
      <alignment horizontal="center" vertical="top"/>
      <protection locked="0" hidden="1"/>
    </xf>
    <xf numFmtId="165" fontId="0" fillId="0" borderId="10" xfId="0" applyNumberFormat="1" applyBorder="1" applyAlignment="1" applyProtection="1">
      <alignment horizontal="center" vertical="top"/>
      <protection locked="0" hidden="1"/>
    </xf>
    <xf numFmtId="165" fontId="3" fillId="2" borderId="8" xfId="0" applyNumberFormat="1" applyFont="1" applyFill="1" applyBorder="1" applyAlignment="1" applyProtection="1">
      <alignment horizontal="justify" vertical="center" wrapText="1"/>
      <protection locked="0" hidden="1"/>
    </xf>
    <xf numFmtId="165" fontId="3" fillId="2" borderId="1" xfId="0" applyNumberFormat="1" applyFont="1" applyFill="1" applyBorder="1" applyAlignment="1" applyProtection="1">
      <alignment horizontal="justify" vertical="center" wrapText="1"/>
      <protection locked="0" hidden="1"/>
    </xf>
    <xf numFmtId="0" fontId="0" fillId="2" borderId="8" xfId="0" applyFill="1" applyBorder="1" applyAlignment="1" applyProtection="1">
      <alignment horizontal="center" vertical="center"/>
      <protection hidden="1"/>
    </xf>
    <xf numFmtId="0" fontId="0" fillId="2" borderId="1" xfId="0" applyFill="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9" fillId="2" borderId="8" xfId="0" applyFont="1" applyFill="1" applyBorder="1" applyAlignment="1" applyProtection="1">
      <alignment horizontal="justify" vertical="center" wrapText="1"/>
      <protection hidden="1"/>
    </xf>
    <xf numFmtId="0" fontId="9" fillId="2" borderId="1" xfId="0" applyFont="1" applyFill="1" applyBorder="1" applyAlignment="1" applyProtection="1">
      <alignment horizontal="justify" vertical="center" wrapText="1"/>
      <protection hidden="1"/>
    </xf>
    <xf numFmtId="0" fontId="6" fillId="2" borderId="8" xfId="0" applyFont="1" applyFill="1" applyBorder="1" applyAlignment="1" applyProtection="1">
      <alignment horizontal="justify" vertical="center" wrapText="1"/>
      <protection hidden="1"/>
    </xf>
    <xf numFmtId="0" fontId="6" fillId="2" borderId="1" xfId="0" applyFont="1" applyFill="1" applyBorder="1" applyAlignment="1" applyProtection="1">
      <alignment horizontal="justify" vertical="center" wrapText="1"/>
      <protection hidden="1"/>
    </xf>
    <xf numFmtId="0" fontId="6" fillId="2" borderId="0" xfId="0" applyFont="1" applyFill="1" applyAlignment="1" applyProtection="1">
      <alignment horizontal="justify" vertical="center" wrapText="1"/>
      <protection hidden="1"/>
    </xf>
    <xf numFmtId="0" fontId="0" fillId="2" borderId="8" xfId="0" applyFill="1" applyBorder="1" applyAlignment="1" applyProtection="1">
      <alignment horizontal="right" vertical="top"/>
      <protection hidden="1"/>
    </xf>
    <xf numFmtId="0" fontId="0" fillId="2" borderId="0" xfId="0" applyFill="1" applyAlignment="1" applyProtection="1">
      <alignment horizontal="right" vertical="top"/>
      <protection hidden="1"/>
    </xf>
    <xf numFmtId="0" fontId="0" fillId="2" borderId="1" xfId="0" applyFill="1" applyBorder="1" applyAlignment="1" applyProtection="1">
      <alignment horizontal="right" vertical="top"/>
      <protection hidden="1"/>
    </xf>
    <xf numFmtId="0" fontId="3" fillId="2" borderId="8" xfId="0" applyFont="1" applyFill="1" applyBorder="1" applyAlignment="1" applyProtection="1">
      <alignment wrapText="1"/>
      <protection hidden="1"/>
    </xf>
    <xf numFmtId="0" fontId="3" fillId="2" borderId="9" xfId="0" applyFont="1" applyFill="1" applyBorder="1" applyAlignment="1" applyProtection="1">
      <alignment wrapText="1"/>
      <protection hidden="1"/>
    </xf>
    <xf numFmtId="0" fontId="3" fillId="2" borderId="0" xfId="0" applyFont="1" applyFill="1" applyAlignment="1" applyProtection="1">
      <alignment wrapText="1"/>
      <protection hidden="1"/>
    </xf>
    <xf numFmtId="0" fontId="3" fillId="2" borderId="2" xfId="0" applyFont="1" applyFill="1" applyBorder="1" applyAlignment="1" applyProtection="1">
      <alignment wrapText="1"/>
      <protection hidden="1"/>
    </xf>
    <xf numFmtId="49" fontId="37" fillId="2" borderId="7" xfId="0" applyNumberFormat="1" applyFont="1" applyFill="1" applyBorder="1" applyAlignment="1" applyProtection="1">
      <alignment vertical="center"/>
      <protection hidden="1"/>
    </xf>
    <xf numFmtId="49" fontId="37" fillId="2" borderId="8" xfId="0" applyNumberFormat="1" applyFont="1" applyFill="1" applyBorder="1" applyAlignment="1" applyProtection="1">
      <alignment vertical="center"/>
      <protection hidden="1"/>
    </xf>
    <xf numFmtId="49" fontId="37" fillId="2" borderId="9" xfId="0" applyNumberFormat="1" applyFont="1" applyFill="1" applyBorder="1" applyAlignment="1" applyProtection="1">
      <alignment vertical="center"/>
      <protection hidden="1"/>
    </xf>
    <xf numFmtId="49" fontId="37" fillId="2" borderId="6" xfId="0" applyNumberFormat="1" applyFont="1" applyFill="1" applyBorder="1" applyAlignment="1" applyProtection="1">
      <alignment vertical="center"/>
      <protection hidden="1"/>
    </xf>
    <xf numFmtId="49" fontId="37" fillId="2" borderId="0" xfId="0" applyNumberFormat="1" applyFont="1" applyFill="1" applyAlignment="1" applyProtection="1">
      <alignment vertical="center"/>
      <protection hidden="1"/>
    </xf>
    <xf numFmtId="49" fontId="37" fillId="2" borderId="2" xfId="0" applyNumberFormat="1" applyFont="1" applyFill="1" applyBorder="1" applyAlignment="1" applyProtection="1">
      <alignment vertical="center"/>
      <protection hidden="1"/>
    </xf>
    <xf numFmtId="49" fontId="37" fillId="2" borderId="10" xfId="0" applyNumberFormat="1" applyFont="1" applyFill="1" applyBorder="1" applyAlignment="1" applyProtection="1">
      <alignment vertical="center"/>
      <protection hidden="1"/>
    </xf>
    <xf numFmtId="49" fontId="37" fillId="2" borderId="1" xfId="0" applyNumberFormat="1" applyFont="1" applyFill="1" applyBorder="1" applyAlignment="1" applyProtection="1">
      <alignment vertical="center"/>
      <protection hidden="1"/>
    </xf>
    <xf numFmtId="49" fontId="37" fillId="2" borderId="11" xfId="0" applyNumberFormat="1" applyFont="1" applyFill="1" applyBorder="1" applyAlignment="1" applyProtection="1">
      <alignment vertical="center"/>
      <protection hidden="1"/>
    </xf>
    <xf numFmtId="0" fontId="4" fillId="2" borderId="12" xfId="0" applyFont="1" applyFill="1" applyBorder="1" applyAlignment="1" applyProtection="1">
      <alignment vertical="center"/>
      <protection hidden="1"/>
    </xf>
    <xf numFmtId="0" fontId="4" fillId="2" borderId="13" xfId="0" applyFont="1" applyFill="1" applyBorder="1" applyAlignment="1" applyProtection="1">
      <alignment vertical="center"/>
      <protection hidden="1"/>
    </xf>
    <xf numFmtId="4" fontId="19" fillId="3" borderId="12" xfId="0" applyNumberFormat="1" applyFont="1" applyFill="1" applyBorder="1" applyAlignment="1" applyProtection="1">
      <alignment vertical="center" wrapText="1"/>
      <protection hidden="1"/>
    </xf>
    <xf numFmtId="4" fontId="19" fillId="3" borderId="13" xfId="0" applyNumberFormat="1" applyFont="1" applyFill="1" applyBorder="1" applyAlignment="1" applyProtection="1">
      <alignment vertical="center" wrapText="1"/>
      <protection hidden="1"/>
    </xf>
    <xf numFmtId="4" fontId="19" fillId="3" borderId="14" xfId="0" applyNumberFormat="1" applyFont="1" applyFill="1" applyBorder="1" applyAlignment="1" applyProtection="1">
      <alignment vertical="center" wrapText="1"/>
      <protection hidden="1"/>
    </xf>
    <xf numFmtId="0" fontId="8" fillId="2" borderId="0" xfId="0" applyFont="1" applyFill="1" applyAlignment="1" applyProtection="1">
      <alignment vertical="center"/>
      <protection hidden="1"/>
    </xf>
    <xf numFmtId="0" fontId="8" fillId="2" borderId="0" xfId="0" applyFont="1" applyFill="1" applyAlignment="1" applyProtection="1">
      <alignment horizontal="left" vertical="center" indent="2"/>
      <protection hidden="1"/>
    </xf>
    <xf numFmtId="165" fontId="3" fillId="2" borderId="7" xfId="0" applyNumberFormat="1" applyFont="1" applyFill="1" applyBorder="1" applyAlignment="1" applyProtection="1">
      <alignment horizontal="center" vertical="center" wrapText="1"/>
      <protection locked="0" hidden="1"/>
    </xf>
    <xf numFmtId="165" fontId="3" fillId="2" borderId="9" xfId="0" applyNumberFormat="1" applyFont="1" applyFill="1" applyBorder="1" applyAlignment="1" applyProtection="1">
      <alignment horizontal="center" vertical="center" wrapText="1"/>
      <protection locked="0" hidden="1"/>
    </xf>
    <xf numFmtId="165" fontId="3" fillId="2" borderId="6" xfId="0" applyNumberFormat="1" applyFont="1" applyFill="1" applyBorder="1" applyAlignment="1" applyProtection="1">
      <alignment horizontal="center" vertical="center" wrapText="1"/>
      <protection locked="0" hidden="1"/>
    </xf>
    <xf numFmtId="165" fontId="3" fillId="2" borderId="2" xfId="0" applyNumberFormat="1" applyFont="1" applyFill="1" applyBorder="1" applyAlignment="1" applyProtection="1">
      <alignment horizontal="center" vertical="center" wrapText="1"/>
      <protection locked="0" hidden="1"/>
    </xf>
    <xf numFmtId="165" fontId="3" fillId="2" borderId="10" xfId="0" applyNumberFormat="1" applyFont="1" applyFill="1" applyBorder="1" applyAlignment="1" applyProtection="1">
      <alignment horizontal="center" vertical="center" wrapText="1"/>
      <protection locked="0" hidden="1"/>
    </xf>
    <xf numFmtId="165" fontId="3" fillId="2" borderId="11" xfId="0" applyNumberFormat="1" applyFont="1" applyFill="1" applyBorder="1" applyAlignment="1" applyProtection="1">
      <alignment horizontal="center" vertical="center" wrapText="1"/>
      <protection locked="0" hidden="1"/>
    </xf>
    <xf numFmtId="0" fontId="4" fillId="3" borderId="7" xfId="0" applyFont="1" applyFill="1" applyBorder="1" applyAlignment="1" applyProtection="1">
      <alignment horizontal="center" vertical="center" wrapText="1"/>
      <protection hidden="1"/>
    </xf>
    <xf numFmtId="0" fontId="4" fillId="3" borderId="9" xfId="0" applyFont="1" applyFill="1" applyBorder="1" applyAlignment="1" applyProtection="1">
      <alignment horizontal="center" vertical="center" wrapText="1"/>
      <protection hidden="1"/>
    </xf>
    <xf numFmtId="0" fontId="4" fillId="3" borderId="6" xfId="0" applyFont="1" applyFill="1" applyBorder="1" applyAlignment="1" applyProtection="1">
      <alignment horizontal="center" vertical="center" wrapText="1"/>
      <protection hidden="1"/>
    </xf>
    <xf numFmtId="0" fontId="4" fillId="3" borderId="2" xfId="0" applyFont="1" applyFill="1" applyBorder="1" applyAlignment="1" applyProtection="1">
      <alignment horizontal="center" vertical="center" wrapText="1"/>
      <protection hidden="1"/>
    </xf>
    <xf numFmtId="0" fontId="4" fillId="3" borderId="10" xfId="0" applyFont="1" applyFill="1" applyBorder="1" applyAlignment="1" applyProtection="1">
      <alignment horizontal="center" vertical="center" wrapText="1"/>
      <protection hidden="1"/>
    </xf>
    <xf numFmtId="0" fontId="4" fillId="3" borderId="11" xfId="0" applyFont="1" applyFill="1" applyBorder="1" applyAlignment="1" applyProtection="1">
      <alignment horizontal="center" vertical="center" wrapText="1"/>
      <protection hidden="1"/>
    </xf>
    <xf numFmtId="0" fontId="8" fillId="2" borderId="0" xfId="0" applyFont="1" applyFill="1" applyAlignment="1" applyProtection="1">
      <alignment horizontal="justify" vertical="center"/>
      <protection hidden="1"/>
    </xf>
    <xf numFmtId="0" fontId="29" fillId="2" borderId="1" xfId="0" applyFont="1" applyFill="1" applyBorder="1" applyAlignment="1" applyProtection="1">
      <alignment horizontal="justify"/>
      <protection hidden="1"/>
    </xf>
    <xf numFmtId="0" fontId="3" fillId="2" borderId="7" xfId="0" applyFont="1" applyFill="1" applyBorder="1" applyAlignment="1" applyProtection="1">
      <alignment horizontal="center" vertical="center" wrapText="1"/>
      <protection hidden="1"/>
    </xf>
    <xf numFmtId="0" fontId="3" fillId="2" borderId="8" xfId="0" applyFont="1" applyFill="1" applyBorder="1" applyAlignment="1" applyProtection="1">
      <alignment horizontal="center" vertical="center" wrapText="1"/>
      <protection hidden="1"/>
    </xf>
    <xf numFmtId="0" fontId="3" fillId="2" borderId="9"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3" fillId="2" borderId="0" xfId="0" applyFont="1" applyFill="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3" fillId="2" borderId="11" xfId="0" applyFont="1" applyFill="1" applyBorder="1" applyAlignment="1" applyProtection="1">
      <alignment horizontal="center" vertical="center" wrapText="1"/>
      <protection hidden="1"/>
    </xf>
    <xf numFmtId="0" fontId="3" fillId="2" borderId="7" xfId="0" applyFont="1" applyFill="1" applyBorder="1" applyAlignment="1" applyProtection="1">
      <alignment vertical="center" wrapText="1"/>
      <protection hidden="1"/>
    </xf>
    <xf numFmtId="0" fontId="3" fillId="2" borderId="8" xfId="0" applyFont="1" applyFill="1" applyBorder="1" applyAlignment="1" applyProtection="1">
      <alignment vertical="center" wrapText="1"/>
      <protection hidden="1"/>
    </xf>
    <xf numFmtId="0" fontId="3" fillId="2" borderId="9" xfId="0" applyFont="1" applyFill="1" applyBorder="1" applyAlignment="1" applyProtection="1">
      <alignment vertical="center" wrapText="1"/>
      <protection hidden="1"/>
    </xf>
    <xf numFmtId="0" fontId="3" fillId="2" borderId="6" xfId="0" applyFont="1" applyFill="1" applyBorder="1" applyAlignment="1" applyProtection="1">
      <alignment vertical="center" wrapText="1"/>
      <protection hidden="1"/>
    </xf>
    <xf numFmtId="0" fontId="3" fillId="2" borderId="0" xfId="0" applyFont="1" applyFill="1" applyAlignment="1" applyProtection="1">
      <alignment vertical="center" wrapText="1"/>
      <protection hidden="1"/>
    </xf>
    <xf numFmtId="0" fontId="3" fillId="2" borderId="2" xfId="0" applyFont="1" applyFill="1" applyBorder="1" applyAlignment="1" applyProtection="1">
      <alignment vertical="center" wrapText="1"/>
      <protection hidden="1"/>
    </xf>
    <xf numFmtId="0" fontId="3" fillId="2" borderId="10" xfId="0" applyFont="1" applyFill="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0" fontId="3" fillId="2" borderId="11" xfId="0" applyFont="1" applyFill="1" applyBorder="1" applyAlignment="1" applyProtection="1">
      <alignment vertical="center" wrapText="1"/>
      <protection hidden="1"/>
    </xf>
    <xf numFmtId="0" fontId="31" fillId="2" borderId="0" xfId="0" applyFont="1" applyFill="1" applyAlignment="1" applyProtection="1">
      <alignment horizontal="justify"/>
      <protection hidden="1"/>
    </xf>
    <xf numFmtId="0" fontId="35" fillId="5" borderId="7" xfId="0" applyFont="1" applyFill="1" applyBorder="1" applyAlignment="1" applyProtection="1">
      <alignment horizontal="left" vertical="center"/>
      <protection hidden="1"/>
    </xf>
    <xf numFmtId="0" fontId="35" fillId="5" borderId="8" xfId="0" applyFont="1" applyFill="1" applyBorder="1" applyAlignment="1" applyProtection="1">
      <alignment horizontal="left" vertical="center"/>
      <protection hidden="1"/>
    </xf>
    <xf numFmtId="0" fontId="35" fillId="5" borderId="13" xfId="0" applyFont="1" applyFill="1" applyBorder="1" applyAlignment="1" applyProtection="1">
      <alignment horizontal="left" vertical="center"/>
      <protection hidden="1"/>
    </xf>
    <xf numFmtId="0" fontId="35" fillId="5" borderId="14" xfId="0" applyFont="1" applyFill="1" applyBorder="1" applyAlignment="1" applyProtection="1">
      <alignment horizontal="left" vertical="center"/>
      <protection hidden="1"/>
    </xf>
    <xf numFmtId="49" fontId="37" fillId="2" borderId="0" xfId="0" applyNumberFormat="1" applyFont="1" applyFill="1" applyAlignment="1" applyProtection="1">
      <alignment horizontal="center" vertical="center"/>
      <protection hidden="1"/>
    </xf>
    <xf numFmtId="0" fontId="4" fillId="2" borderId="14" xfId="0" applyFont="1" applyFill="1" applyBorder="1" applyAlignment="1" applyProtection="1">
      <alignment vertical="center"/>
      <protection hidden="1"/>
    </xf>
    <xf numFmtId="0" fontId="3" fillId="2" borderId="3" xfId="0" applyFont="1" applyFill="1" applyBorder="1" applyAlignment="1" applyProtection="1">
      <alignment horizontal="center" vertical="center" wrapText="1"/>
      <protection hidden="1"/>
    </xf>
    <xf numFmtId="49" fontId="6" fillId="2" borderId="19" xfId="0" applyNumberFormat="1" applyFont="1" applyFill="1" applyBorder="1" applyAlignment="1" applyProtection="1">
      <alignment vertical="center" wrapText="1"/>
      <protection locked="0" hidden="1"/>
    </xf>
    <xf numFmtId="49" fontId="6" fillId="2" borderId="20" xfId="0" applyNumberFormat="1" applyFont="1" applyFill="1" applyBorder="1" applyAlignment="1" applyProtection="1">
      <alignment vertical="center" wrapText="1"/>
      <protection locked="0" hidden="1"/>
    </xf>
    <xf numFmtId="49" fontId="6" fillId="2" borderId="30" xfId="0" applyNumberFormat="1" applyFont="1" applyFill="1" applyBorder="1" applyAlignment="1" applyProtection="1">
      <alignment vertical="center" wrapText="1"/>
      <protection locked="0" hidden="1"/>
    </xf>
    <xf numFmtId="0" fontId="0" fillId="2" borderId="0" xfId="0" applyFill="1" applyProtection="1">
      <protection hidden="1"/>
    </xf>
    <xf numFmtId="49" fontId="3" fillId="2" borderId="12" xfId="0" applyNumberFormat="1" applyFont="1" applyFill="1" applyBorder="1" applyAlignment="1" applyProtection="1">
      <alignment horizontal="left" vertical="center" wrapText="1" indent="1"/>
      <protection hidden="1"/>
    </xf>
    <xf numFmtId="49" fontId="3" fillId="2" borderId="13" xfId="0" applyNumberFormat="1" applyFont="1" applyFill="1" applyBorder="1" applyAlignment="1" applyProtection="1">
      <alignment horizontal="left" vertical="center" wrapText="1" indent="1"/>
      <protection hidden="1"/>
    </xf>
    <xf numFmtId="49" fontId="3" fillId="2" borderId="14" xfId="0" applyNumberFormat="1" applyFont="1" applyFill="1" applyBorder="1" applyAlignment="1" applyProtection="1">
      <alignment horizontal="left" vertical="center" wrapText="1" indent="1"/>
      <protection hidden="1"/>
    </xf>
    <xf numFmtId="49" fontId="3" fillId="2" borderId="12" xfId="0" applyNumberFormat="1" applyFont="1" applyFill="1" applyBorder="1" applyAlignment="1" applyProtection="1">
      <alignment vertical="center" wrapText="1"/>
      <protection locked="0" hidden="1"/>
    </xf>
    <xf numFmtId="49" fontId="3" fillId="2" borderId="13" xfId="0" applyNumberFormat="1" applyFont="1" applyFill="1" applyBorder="1" applyAlignment="1" applyProtection="1">
      <alignment vertical="center" wrapText="1"/>
      <protection locked="0" hidden="1"/>
    </xf>
    <xf numFmtId="49" fontId="3" fillId="2" borderId="14" xfId="0" applyNumberFormat="1" applyFont="1" applyFill="1" applyBorder="1" applyAlignment="1" applyProtection="1">
      <alignment vertical="center" wrapText="1"/>
      <protection locked="0" hidden="1"/>
    </xf>
    <xf numFmtId="49" fontId="6" fillId="2" borderId="16" xfId="0" applyNumberFormat="1" applyFont="1" applyFill="1" applyBorder="1" applyAlignment="1" applyProtection="1">
      <alignment vertical="center" wrapText="1"/>
      <protection locked="0" hidden="1"/>
    </xf>
    <xf numFmtId="49" fontId="6" fillId="2" borderId="17" xfId="0" applyNumberFormat="1" applyFont="1" applyFill="1" applyBorder="1" applyAlignment="1" applyProtection="1">
      <alignment vertical="center" wrapText="1"/>
      <protection locked="0" hidden="1"/>
    </xf>
    <xf numFmtId="49" fontId="6" fillId="2" borderId="18" xfId="0" applyNumberFormat="1" applyFont="1" applyFill="1" applyBorder="1" applyAlignment="1" applyProtection="1">
      <alignment vertical="center" wrapText="1"/>
      <protection locked="0" hidden="1"/>
    </xf>
    <xf numFmtId="0" fontId="11" fillId="5" borderId="0" xfId="0" applyFont="1" applyFill="1" applyAlignment="1" applyProtection="1">
      <alignment horizontal="center" vertical="center" wrapText="1"/>
      <protection hidden="1"/>
    </xf>
    <xf numFmtId="49" fontId="6" fillId="2" borderId="16" xfId="0" applyNumberFormat="1" applyFont="1" applyFill="1" applyBorder="1" applyAlignment="1" applyProtection="1">
      <alignment horizontal="left" vertical="center" wrapText="1" indent="1"/>
      <protection hidden="1"/>
    </xf>
    <xf numFmtId="49" fontId="6" fillId="2" borderId="17" xfId="0" applyNumberFormat="1" applyFont="1" applyFill="1" applyBorder="1" applyAlignment="1" applyProtection="1">
      <alignment horizontal="left" vertical="center" wrapText="1" indent="1"/>
      <protection hidden="1"/>
    </xf>
    <xf numFmtId="49" fontId="6" fillId="2" borderId="18" xfId="0" applyNumberFormat="1" applyFont="1" applyFill="1" applyBorder="1" applyAlignment="1" applyProtection="1">
      <alignment horizontal="left" vertical="center" wrapText="1" indent="1"/>
      <protection hidden="1"/>
    </xf>
    <xf numFmtId="49" fontId="6" fillId="2" borderId="19" xfId="0" applyNumberFormat="1" applyFont="1" applyFill="1" applyBorder="1" applyAlignment="1" applyProtection="1">
      <alignment horizontal="left" vertical="center" wrapText="1" indent="1"/>
      <protection hidden="1"/>
    </xf>
    <xf numFmtId="49" fontId="6" fillId="2" borderId="20" xfId="0" applyNumberFormat="1" applyFont="1" applyFill="1" applyBorder="1" applyAlignment="1" applyProtection="1">
      <alignment horizontal="left" vertical="center" wrapText="1" indent="1"/>
      <protection hidden="1"/>
    </xf>
    <xf numFmtId="0" fontId="40" fillId="2" borderId="6" xfId="0" applyFont="1" applyFill="1" applyBorder="1" applyAlignment="1" applyProtection="1">
      <alignment horizontal="center" vertical="center" wrapText="1"/>
      <protection hidden="1"/>
    </xf>
    <xf numFmtId="0" fontId="40" fillId="2" borderId="0" xfId="0" applyFont="1" applyFill="1" applyAlignment="1" applyProtection="1">
      <alignment horizontal="center" vertical="center" wrapText="1"/>
      <protection hidden="1"/>
    </xf>
    <xf numFmtId="0" fontId="40" fillId="2" borderId="2" xfId="0" applyFont="1" applyFill="1" applyBorder="1" applyAlignment="1" applyProtection="1">
      <alignment horizontal="center" vertical="center" wrapText="1"/>
      <protection hidden="1"/>
    </xf>
    <xf numFmtId="0" fontId="0" fillId="2" borderId="6" xfId="0" applyFill="1" applyBorder="1" applyAlignment="1" applyProtection="1">
      <alignment horizontal="center"/>
      <protection hidden="1"/>
    </xf>
    <xf numFmtId="0" fontId="0" fillId="2" borderId="0" xfId="0" applyFill="1" applyAlignment="1" applyProtection="1">
      <alignment horizontal="center"/>
      <protection hidden="1"/>
    </xf>
    <xf numFmtId="0" fontId="0" fillId="2" borderId="2" xfId="0" applyFill="1" applyBorder="1" applyAlignment="1" applyProtection="1">
      <alignment horizontal="center"/>
      <protection hidden="1"/>
    </xf>
    <xf numFmtId="0" fontId="9" fillId="2" borderId="12" xfId="0" applyFont="1" applyFill="1" applyBorder="1" applyAlignment="1" applyProtection="1">
      <alignment horizontal="center"/>
      <protection hidden="1"/>
    </xf>
    <xf numFmtId="0" fontId="9" fillId="2" borderId="14" xfId="0" applyFont="1" applyFill="1" applyBorder="1" applyAlignment="1" applyProtection="1">
      <alignment horizontal="center"/>
      <protection hidden="1"/>
    </xf>
    <xf numFmtId="4" fontId="3" fillId="2" borderId="3" xfId="1" applyNumberFormat="1" applyFont="1" applyFill="1" applyBorder="1" applyAlignment="1" applyProtection="1">
      <alignment horizontal="right" vertical="center" wrapText="1" indent="1"/>
      <protection locked="0" hidden="1"/>
    </xf>
    <xf numFmtId="0" fontId="6" fillId="2" borderId="12" xfId="0" applyFont="1" applyFill="1" applyBorder="1" applyAlignment="1" applyProtection="1">
      <alignment horizontal="justify" vertical="center" wrapText="1"/>
      <protection hidden="1"/>
    </xf>
    <xf numFmtId="0" fontId="6" fillId="2" borderId="13" xfId="0" applyFont="1" applyFill="1" applyBorder="1" applyAlignment="1" applyProtection="1">
      <alignment horizontal="justify" vertical="center" wrapText="1"/>
      <protection hidden="1"/>
    </xf>
    <xf numFmtId="0" fontId="6" fillId="2" borderId="14" xfId="0" applyFont="1" applyFill="1" applyBorder="1" applyAlignment="1" applyProtection="1">
      <alignment horizontal="justify" vertical="center" wrapText="1"/>
      <protection hidden="1"/>
    </xf>
    <xf numFmtId="14" fontId="37" fillId="2" borderId="7" xfId="0" applyNumberFormat="1" applyFont="1" applyFill="1" applyBorder="1" applyAlignment="1" applyProtection="1">
      <alignment vertical="center"/>
      <protection locked="0" hidden="1"/>
    </xf>
    <xf numFmtId="14" fontId="37" fillId="2" borderId="8" xfId="0" applyNumberFormat="1" applyFont="1" applyFill="1" applyBorder="1" applyAlignment="1" applyProtection="1">
      <alignment vertical="center"/>
      <protection locked="0" hidden="1"/>
    </xf>
    <xf numFmtId="14" fontId="37" fillId="2" borderId="9" xfId="0" applyNumberFormat="1" applyFont="1" applyFill="1" applyBorder="1" applyAlignment="1" applyProtection="1">
      <alignment vertical="center"/>
      <protection locked="0" hidden="1"/>
    </xf>
    <xf numFmtId="14" fontId="37" fillId="2" borderId="6" xfId="0" applyNumberFormat="1" applyFont="1" applyFill="1" applyBorder="1" applyAlignment="1" applyProtection="1">
      <alignment vertical="center"/>
      <protection locked="0" hidden="1"/>
    </xf>
    <xf numFmtId="14" fontId="37" fillId="2" borderId="0" xfId="0" applyNumberFormat="1" applyFont="1" applyFill="1" applyAlignment="1" applyProtection="1">
      <alignment vertical="center"/>
      <protection locked="0" hidden="1"/>
    </xf>
    <xf numFmtId="14" fontId="37" fillId="2" borderId="2" xfId="0" applyNumberFormat="1" applyFont="1" applyFill="1" applyBorder="1" applyAlignment="1" applyProtection="1">
      <alignment vertical="center"/>
      <protection locked="0" hidden="1"/>
    </xf>
    <xf numFmtId="14" fontId="37" fillId="2" borderId="10" xfId="0" applyNumberFormat="1" applyFont="1" applyFill="1" applyBorder="1" applyAlignment="1" applyProtection="1">
      <alignment vertical="center"/>
      <protection locked="0" hidden="1"/>
    </xf>
    <xf numFmtId="14" fontId="37" fillId="2" borderId="1" xfId="0" applyNumberFormat="1" applyFont="1" applyFill="1" applyBorder="1" applyAlignment="1" applyProtection="1">
      <alignment vertical="center"/>
      <protection locked="0" hidden="1"/>
    </xf>
    <xf numFmtId="14" fontId="37" fillId="2" borderId="11" xfId="0" applyNumberFormat="1" applyFont="1" applyFill="1" applyBorder="1" applyAlignment="1" applyProtection="1">
      <alignment vertical="center"/>
      <protection locked="0" hidden="1"/>
    </xf>
    <xf numFmtId="4" fontId="28" fillId="2" borderId="6" xfId="0" applyNumberFormat="1" applyFont="1" applyFill="1" applyBorder="1" applyAlignment="1" applyProtection="1">
      <alignment horizontal="right" vertical="center" indent="1"/>
      <protection hidden="1"/>
    </xf>
    <xf numFmtId="4" fontId="28" fillId="2" borderId="2" xfId="0" applyNumberFormat="1" applyFont="1" applyFill="1" applyBorder="1" applyAlignment="1" applyProtection="1">
      <alignment horizontal="right" vertical="center" indent="1"/>
      <protection hidden="1"/>
    </xf>
    <xf numFmtId="0" fontId="6" fillId="2" borderId="7" xfId="0" applyFont="1" applyFill="1" applyBorder="1" applyAlignment="1" applyProtection="1">
      <alignment horizontal="justify" vertical="center" wrapText="1"/>
      <protection hidden="1"/>
    </xf>
    <xf numFmtId="0" fontId="6" fillId="2" borderId="9" xfId="0" applyFont="1" applyFill="1" applyBorder="1" applyAlignment="1" applyProtection="1">
      <alignment horizontal="justify" vertical="center" wrapText="1"/>
      <protection hidden="1"/>
    </xf>
    <xf numFmtId="4" fontId="3" fillId="3" borderId="7" xfId="1" applyNumberFormat="1" applyFont="1" applyFill="1" applyBorder="1" applyAlignment="1" applyProtection="1">
      <alignment horizontal="center" vertical="center" wrapText="1"/>
      <protection hidden="1"/>
    </xf>
    <xf numFmtId="4" fontId="3" fillId="3" borderId="9" xfId="1" applyNumberFormat="1" applyFont="1" applyFill="1" applyBorder="1" applyAlignment="1" applyProtection="1">
      <alignment horizontal="center" vertical="center" wrapText="1"/>
      <protection hidden="1"/>
    </xf>
    <xf numFmtId="0" fontId="3" fillId="2" borderId="12" xfId="0" applyFont="1" applyFill="1" applyBorder="1" applyAlignment="1" applyProtection="1">
      <alignment horizontal="center" vertical="center" wrapText="1"/>
      <protection hidden="1"/>
    </xf>
    <xf numFmtId="0" fontId="3" fillId="2" borderId="14" xfId="0" applyFont="1" applyFill="1" applyBorder="1" applyAlignment="1" applyProtection="1">
      <alignment horizontal="center" vertical="center" wrapText="1"/>
      <protection hidden="1"/>
    </xf>
    <xf numFmtId="49" fontId="37" fillId="2" borderId="3" xfId="0" applyNumberFormat="1" applyFont="1" applyFill="1" applyBorder="1" applyAlignment="1" applyProtection="1">
      <alignment vertical="center"/>
      <protection hidden="1"/>
    </xf>
    <xf numFmtId="0" fontId="4" fillId="2" borderId="13" xfId="0" applyFont="1" applyFill="1" applyBorder="1" applyAlignment="1" applyProtection="1">
      <alignment vertical="center" wrapText="1"/>
      <protection hidden="1"/>
    </xf>
    <xf numFmtId="0" fontId="4" fillId="2" borderId="14" xfId="0" applyFont="1" applyFill="1" applyBorder="1" applyAlignment="1" applyProtection="1">
      <alignment vertical="center" wrapText="1"/>
      <protection hidden="1"/>
    </xf>
    <xf numFmtId="0" fontId="3" fillId="2" borderId="13" xfId="0" applyFont="1" applyFill="1" applyBorder="1" applyAlignment="1" applyProtection="1">
      <alignment horizontal="center" vertical="center" wrapText="1"/>
      <protection hidden="1"/>
    </xf>
    <xf numFmtId="4" fontId="3" fillId="3" borderId="13" xfId="1" applyNumberFormat="1" applyFont="1" applyFill="1" applyBorder="1" applyAlignment="1" applyProtection="1">
      <alignment vertical="center" wrapText="1"/>
      <protection hidden="1"/>
    </xf>
    <xf numFmtId="4" fontId="3" fillId="3" borderId="14" xfId="1" applyNumberFormat="1" applyFont="1" applyFill="1" applyBorder="1" applyAlignment="1" applyProtection="1">
      <alignment vertical="center" wrapText="1"/>
      <protection hidden="1"/>
    </xf>
    <xf numFmtId="4" fontId="3" fillId="3" borderId="12" xfId="1" applyNumberFormat="1" applyFont="1" applyFill="1" applyBorder="1" applyAlignment="1" applyProtection="1">
      <alignment horizontal="center" vertical="center" wrapText="1"/>
      <protection hidden="1"/>
    </xf>
    <xf numFmtId="4" fontId="3" fillId="3" borderId="14" xfId="1" applyNumberFormat="1" applyFont="1" applyFill="1" applyBorder="1" applyAlignment="1" applyProtection="1">
      <alignment horizontal="center" vertical="center" wrapText="1"/>
      <protection hidden="1"/>
    </xf>
    <xf numFmtId="0" fontId="20" fillId="5" borderId="3" xfId="0" applyFont="1" applyFill="1" applyBorder="1" applyAlignment="1" applyProtection="1">
      <alignment horizontal="left" vertical="center" wrapText="1"/>
      <protection hidden="1"/>
    </xf>
    <xf numFmtId="0" fontId="4" fillId="2" borderId="0" xfId="0" applyFont="1" applyFill="1" applyAlignment="1" applyProtection="1">
      <alignment horizontal="center" vertical="center"/>
      <protection hidden="1"/>
    </xf>
    <xf numFmtId="0" fontId="0" fillId="2" borderId="13" xfId="0" applyFill="1" applyBorder="1" applyAlignment="1" applyProtection="1">
      <alignment horizontal="center" vertical="center"/>
      <protection hidden="1"/>
    </xf>
    <xf numFmtId="0" fontId="4" fillId="3" borderId="12" xfId="0" applyFont="1" applyFill="1" applyBorder="1" applyAlignment="1" applyProtection="1">
      <alignment horizontal="center" vertical="center" wrapText="1"/>
      <protection hidden="1"/>
    </xf>
    <xf numFmtId="0" fontId="4" fillId="3" borderId="14" xfId="0" applyFont="1" applyFill="1" applyBorder="1" applyAlignment="1" applyProtection="1">
      <alignment horizontal="center" vertical="center" wrapText="1"/>
      <protection hidden="1"/>
    </xf>
    <xf numFmtId="0" fontId="9" fillId="0" borderId="12" xfId="0" applyFont="1" applyBorder="1" applyAlignment="1" applyProtection="1">
      <alignment horizontal="center"/>
      <protection hidden="1"/>
    </xf>
    <xf numFmtId="0" fontId="9" fillId="0" borderId="14" xfId="0" applyFont="1" applyBorder="1" applyAlignment="1" applyProtection="1">
      <alignment horizontal="center"/>
      <protection hidden="1"/>
    </xf>
    <xf numFmtId="0" fontId="3" fillId="2" borderId="8" xfId="0" applyFont="1" applyFill="1" applyBorder="1" applyAlignment="1" applyProtection="1">
      <alignment horizontal="justify" vertical="center"/>
      <protection hidden="1"/>
    </xf>
    <xf numFmtId="0" fontId="3" fillId="2" borderId="1" xfId="0" applyFont="1" applyFill="1" applyBorder="1" applyAlignment="1" applyProtection="1">
      <alignment horizontal="justify" vertical="center"/>
      <protection hidden="1"/>
    </xf>
    <xf numFmtId="0" fontId="6" fillId="2" borderId="3" xfId="0" applyFont="1" applyFill="1" applyBorder="1" applyAlignment="1" applyProtection="1">
      <alignment horizontal="center" vertical="center"/>
      <protection hidden="1"/>
    </xf>
    <xf numFmtId="0" fontId="18" fillId="2" borderId="0" xfId="2" applyFont="1" applyFill="1" applyAlignment="1" applyProtection="1">
      <alignment horizontal="justify" vertical="center" wrapText="1"/>
      <protection locked="0" hidden="1"/>
    </xf>
    <xf numFmtId="0" fontId="3" fillId="2" borderId="0" xfId="0" applyFont="1" applyFill="1" applyAlignment="1" applyProtection="1">
      <alignment horizontal="justify" vertical="center" wrapText="1"/>
      <protection hidden="1"/>
    </xf>
    <xf numFmtId="49" fontId="6" fillId="2" borderId="12" xfId="0" applyNumberFormat="1" applyFont="1" applyFill="1" applyBorder="1" applyAlignment="1" applyProtection="1">
      <alignment horizontal="left" vertical="center" wrapText="1" indent="1"/>
      <protection hidden="1"/>
    </xf>
    <xf numFmtId="49" fontId="6" fillId="2" borderId="13" xfId="0" applyNumberFormat="1" applyFont="1" applyFill="1" applyBorder="1" applyAlignment="1" applyProtection="1">
      <alignment horizontal="left" vertical="center" wrapText="1" indent="1"/>
      <protection hidden="1"/>
    </xf>
    <xf numFmtId="49" fontId="6" fillId="2" borderId="14" xfId="0" applyNumberFormat="1" applyFont="1" applyFill="1" applyBorder="1" applyAlignment="1" applyProtection="1">
      <alignment horizontal="left" vertical="center" wrapText="1" indent="1"/>
      <protection hidden="1"/>
    </xf>
    <xf numFmtId="0" fontId="0" fillId="2" borderId="12" xfId="0" applyFill="1" applyBorder="1" applyAlignment="1" applyProtection="1">
      <alignment horizontal="center"/>
      <protection hidden="1"/>
    </xf>
    <xf numFmtId="0" fontId="0" fillId="2" borderId="14" xfId="0" applyFill="1" applyBorder="1" applyAlignment="1" applyProtection="1">
      <alignment horizontal="center"/>
      <protection hidden="1"/>
    </xf>
    <xf numFmtId="49" fontId="3" fillId="2" borderId="13" xfId="0" applyNumberFormat="1" applyFont="1" applyFill="1" applyBorder="1" applyAlignment="1" applyProtection="1">
      <alignment vertical="center" wrapText="1"/>
      <protection hidden="1"/>
    </xf>
    <xf numFmtId="49" fontId="3" fillId="2" borderId="14" xfId="0" applyNumberFormat="1" applyFont="1" applyFill="1" applyBorder="1" applyAlignment="1" applyProtection="1">
      <alignment vertical="center" wrapText="1"/>
      <protection hidden="1"/>
    </xf>
    <xf numFmtId="49" fontId="3" fillId="2" borderId="12" xfId="0" applyNumberFormat="1" applyFont="1" applyFill="1" applyBorder="1" applyAlignment="1" applyProtection="1">
      <alignment horizontal="left" vertical="center" wrapText="1"/>
      <protection hidden="1"/>
    </xf>
    <xf numFmtId="49" fontId="3" fillId="2" borderId="14" xfId="0" applyNumberFormat="1" applyFont="1" applyFill="1" applyBorder="1" applyAlignment="1" applyProtection="1">
      <alignment horizontal="left" vertical="center" wrapText="1"/>
      <protection hidden="1"/>
    </xf>
    <xf numFmtId="0" fontId="3" fillId="2" borderId="0" xfId="0" applyFont="1" applyFill="1" applyAlignment="1" applyProtection="1">
      <alignment horizontal="justify" vertical="center"/>
      <protection hidden="1"/>
    </xf>
    <xf numFmtId="49" fontId="17" fillId="2" borderId="12" xfId="2" applyNumberFormat="1" applyFill="1" applyBorder="1" applyAlignment="1" applyProtection="1">
      <alignment vertical="center" wrapText="1"/>
      <protection locked="0" hidden="1"/>
    </xf>
    <xf numFmtId="0" fontId="0" fillId="2" borderId="1" xfId="0" applyFill="1" applyBorder="1" applyAlignment="1" applyProtection="1">
      <alignment horizontal="left"/>
      <protection hidden="1"/>
    </xf>
    <xf numFmtId="0" fontId="8" fillId="2" borderId="8" xfId="0" applyFont="1" applyFill="1" applyBorder="1" applyAlignment="1" applyProtection="1">
      <alignment horizontal="justify" vertical="center"/>
      <protection hidden="1"/>
    </xf>
    <xf numFmtId="0" fontId="3" fillId="2" borderId="1" xfId="0" applyFont="1" applyFill="1" applyBorder="1" applyAlignment="1" applyProtection="1">
      <alignment vertical="center" wrapText="1"/>
      <protection locked="0" hidden="1"/>
    </xf>
    <xf numFmtId="0" fontId="0" fillId="2" borderId="1" xfId="0" applyFill="1" applyBorder="1" applyProtection="1">
      <protection locked="0" hidden="1"/>
    </xf>
    <xf numFmtId="0" fontId="3" fillId="2" borderId="0" xfId="0" applyFont="1" applyFill="1" applyAlignment="1" applyProtection="1">
      <alignment horizontal="left" vertical="top" wrapText="1"/>
      <protection hidden="1"/>
    </xf>
    <xf numFmtId="0" fontId="3" fillId="2" borderId="2" xfId="0" applyFont="1" applyFill="1" applyBorder="1" applyAlignment="1" applyProtection="1">
      <alignment horizontal="left" vertical="top" wrapText="1"/>
      <protection hidden="1"/>
    </xf>
    <xf numFmtId="165" fontId="0" fillId="2" borderId="12" xfId="0" applyNumberFormat="1" applyFill="1" applyBorder="1" applyAlignment="1" applyProtection="1">
      <alignment horizontal="center" vertical="top"/>
      <protection locked="0"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0" xfId="0" applyFont="1" applyFill="1" applyAlignment="1" applyProtection="1">
      <alignment horizontal="left" wrapText="1"/>
      <protection hidden="1"/>
    </xf>
    <xf numFmtId="0" fontId="3" fillId="2" borderId="2" xfId="0" applyFont="1" applyFill="1" applyBorder="1" applyAlignment="1" applyProtection="1">
      <alignment horizontal="left" wrapText="1"/>
      <protection hidden="1"/>
    </xf>
    <xf numFmtId="165" fontId="3" fillId="2" borderId="7" xfId="0" applyNumberFormat="1" applyFont="1" applyFill="1" applyBorder="1" applyAlignment="1" applyProtection="1">
      <alignment vertical="top" wrapText="1"/>
      <protection locked="0" hidden="1"/>
    </xf>
    <xf numFmtId="0" fontId="3" fillId="2" borderId="6" xfId="0" applyFont="1" applyFill="1" applyBorder="1" applyAlignment="1" applyProtection="1">
      <alignment vertical="top" wrapText="1"/>
      <protection locked="0" hidden="1"/>
    </xf>
    <xf numFmtId="0" fontId="20" fillId="5" borderId="12" xfId="0" applyFont="1" applyFill="1" applyBorder="1" applyAlignment="1" applyProtection="1">
      <alignment horizontal="left" vertical="center" wrapText="1"/>
      <protection hidden="1"/>
    </xf>
    <xf numFmtId="0" fontId="20" fillId="5" borderId="13" xfId="0" applyFont="1" applyFill="1" applyBorder="1" applyAlignment="1" applyProtection="1">
      <alignment horizontal="left" vertical="center" wrapText="1"/>
      <protection hidden="1"/>
    </xf>
    <xf numFmtId="0" fontId="20" fillId="5" borderId="14" xfId="0" applyFont="1" applyFill="1" applyBorder="1" applyAlignment="1" applyProtection="1">
      <alignment horizontal="left" vertical="center" wrapText="1"/>
      <protection hidden="1"/>
    </xf>
    <xf numFmtId="0" fontId="3" fillId="2" borderId="8" xfId="0" applyFont="1" applyFill="1" applyBorder="1" applyAlignment="1" applyProtection="1">
      <alignment horizontal="justify" vertical="center" wrapText="1"/>
      <protection hidden="1"/>
    </xf>
    <xf numFmtId="0" fontId="3" fillId="2" borderId="9" xfId="0" applyFont="1" applyFill="1" applyBorder="1" applyAlignment="1" applyProtection="1">
      <alignment horizontal="justify" vertical="center" wrapText="1"/>
      <protection hidden="1"/>
    </xf>
    <xf numFmtId="0" fontId="3" fillId="2" borderId="1" xfId="0" applyFont="1" applyFill="1" applyBorder="1" applyAlignment="1" applyProtection="1">
      <alignment horizontal="justify" vertical="center" wrapText="1"/>
      <protection hidden="1"/>
    </xf>
    <xf numFmtId="0" fontId="3" fillId="2" borderId="11" xfId="0" applyFont="1" applyFill="1" applyBorder="1" applyAlignment="1" applyProtection="1">
      <alignment horizontal="justify" vertical="center" wrapText="1"/>
      <protection hidden="1"/>
    </xf>
    <xf numFmtId="165" fontId="3" fillId="2" borderId="7" xfId="0" applyNumberFormat="1" applyFont="1" applyFill="1" applyBorder="1" applyAlignment="1" applyProtection="1">
      <alignment horizontal="justify" vertical="top" wrapText="1"/>
      <protection locked="0" hidden="1"/>
    </xf>
    <xf numFmtId="165" fontId="3" fillId="2" borderId="10" xfId="0" applyNumberFormat="1" applyFont="1" applyFill="1" applyBorder="1" applyAlignment="1" applyProtection="1">
      <alignment horizontal="justify" vertical="top" wrapText="1"/>
      <protection locked="0" hidden="1"/>
    </xf>
    <xf numFmtId="0" fontId="3" fillId="2" borderId="13" xfId="0" applyFont="1" applyFill="1" applyBorder="1" applyAlignment="1" applyProtection="1">
      <alignment horizontal="justify" vertical="center"/>
      <protection hidden="1"/>
    </xf>
    <xf numFmtId="0" fontId="9" fillId="2" borderId="13" xfId="0" applyFont="1" applyFill="1" applyBorder="1" applyAlignment="1" applyProtection="1">
      <alignment horizontal="justify" vertical="center" wrapText="1"/>
      <protection hidden="1"/>
    </xf>
    <xf numFmtId="0" fontId="6" fillId="2" borderId="13" xfId="0" applyFont="1" applyFill="1" applyBorder="1" applyAlignment="1" applyProtection="1">
      <alignment horizontal="justify" vertical="center"/>
      <protection hidden="1"/>
    </xf>
    <xf numFmtId="4" fontId="19" fillId="3" borderId="3" xfId="0" applyNumberFormat="1" applyFont="1" applyFill="1" applyBorder="1" applyAlignment="1" applyProtection="1">
      <alignment vertical="center" wrapText="1"/>
      <protection hidden="1"/>
    </xf>
    <xf numFmtId="0" fontId="36" fillId="5" borderId="3" xfId="0" applyFont="1" applyFill="1" applyBorder="1" applyAlignment="1" applyProtection="1">
      <alignment horizontal="left" vertical="center" wrapText="1"/>
      <protection hidden="1"/>
    </xf>
    <xf numFmtId="165" fontId="3" fillId="2" borderId="7" xfId="0" applyNumberFormat="1" applyFont="1" applyFill="1" applyBorder="1" applyAlignment="1" applyProtection="1">
      <alignment horizontal="center" vertical="top" wrapText="1"/>
      <protection locked="0" hidden="1"/>
    </xf>
    <xf numFmtId="165" fontId="3" fillId="2" borderId="10" xfId="0" applyNumberFormat="1" applyFont="1" applyFill="1" applyBorder="1" applyAlignment="1" applyProtection="1">
      <alignment horizontal="center" vertical="top" wrapText="1"/>
      <protection locked="0" hidden="1"/>
    </xf>
    <xf numFmtId="165" fontId="0" fillId="2" borderId="7" xfId="0" applyNumberFormat="1" applyFill="1" applyBorder="1" applyAlignment="1" applyProtection="1">
      <alignment horizontal="center" vertical="top"/>
      <protection locked="0" hidden="1"/>
    </xf>
    <xf numFmtId="165" fontId="0" fillId="2" borderId="6" xfId="0" applyNumberFormat="1" applyFill="1" applyBorder="1" applyAlignment="1" applyProtection="1">
      <alignment horizontal="center" vertical="top"/>
      <protection locked="0" hidden="1"/>
    </xf>
    <xf numFmtId="165" fontId="0" fillId="2" borderId="10" xfId="0" applyNumberFormat="1" applyFill="1" applyBorder="1" applyAlignment="1" applyProtection="1">
      <alignment horizontal="center" vertical="top"/>
      <protection locked="0" hidden="1"/>
    </xf>
    <xf numFmtId="165" fontId="3" fillId="2" borderId="12" xfId="0" applyNumberFormat="1" applyFont="1" applyFill="1" applyBorder="1" applyAlignment="1" applyProtection="1">
      <alignment vertical="top" wrapText="1"/>
      <protection locked="0" hidden="1"/>
    </xf>
    <xf numFmtId="0" fontId="3" fillId="2" borderId="24" xfId="0" applyFont="1" applyFill="1" applyBorder="1" applyAlignment="1" applyProtection="1">
      <alignment horizontal="justify" vertical="center" wrapText="1"/>
      <protection locked="0" hidden="1"/>
    </xf>
    <xf numFmtId="0" fontId="3" fillId="2" borderId="3" xfId="0" applyFont="1" applyFill="1" applyBorder="1" applyAlignment="1" applyProtection="1">
      <alignment horizontal="justify" vertical="center" wrapText="1"/>
      <protection locked="0" hidden="1"/>
    </xf>
    <xf numFmtId="0" fontId="8" fillId="2" borderId="0" xfId="0" applyFont="1" applyFill="1" applyAlignment="1" applyProtection="1">
      <alignment vertical="center" wrapText="1"/>
      <protection hidden="1"/>
    </xf>
    <xf numFmtId="0" fontId="31" fillId="2" borderId="0" xfId="0" applyFont="1" applyFill="1" applyAlignment="1" applyProtection="1">
      <alignment wrapText="1"/>
      <protection hidden="1"/>
    </xf>
    <xf numFmtId="0" fontId="15" fillId="2" borderId="0" xfId="0" applyFont="1" applyFill="1" applyAlignment="1" applyProtection="1">
      <alignment horizontal="left" vertical="center" wrapText="1"/>
      <protection hidden="1"/>
    </xf>
    <xf numFmtId="0" fontId="3" fillId="2" borderId="26" xfId="0" applyFont="1" applyFill="1" applyBorder="1" applyAlignment="1" applyProtection="1">
      <alignment horizontal="justify" vertical="center" wrapText="1"/>
      <protection locked="0" hidden="1"/>
    </xf>
    <xf numFmtId="0" fontId="3" fillId="2" borderId="4" xfId="0" applyFont="1" applyFill="1" applyBorder="1" applyAlignment="1" applyProtection="1">
      <alignment horizontal="justify" vertical="center" wrapText="1"/>
      <protection locked="0" hidden="1"/>
    </xf>
    <xf numFmtId="0" fontId="4" fillId="2" borderId="29" xfId="0" applyFont="1" applyFill="1" applyBorder="1" applyAlignment="1" applyProtection="1">
      <alignment horizontal="center" vertical="center" wrapText="1"/>
      <protection hidden="1"/>
    </xf>
    <xf numFmtId="0" fontId="4" fillId="2" borderId="31" xfId="0" applyFont="1" applyFill="1" applyBorder="1" applyAlignment="1" applyProtection="1">
      <alignment horizontal="center" vertical="center" wrapText="1"/>
      <protection hidden="1"/>
    </xf>
    <xf numFmtId="0" fontId="15" fillId="2" borderId="8" xfId="0" applyFont="1" applyFill="1" applyBorder="1" applyAlignment="1" applyProtection="1">
      <alignment horizontal="left" vertical="center" wrapText="1"/>
      <protection hidden="1"/>
    </xf>
    <xf numFmtId="0" fontId="12" fillId="2" borderId="0" xfId="0" applyFont="1" applyFill="1" applyAlignment="1" applyProtection="1">
      <alignment horizontal="center"/>
      <protection hidden="1"/>
    </xf>
    <xf numFmtId="0" fontId="3" fillId="2" borderId="1" xfId="0" applyFont="1" applyFill="1" applyBorder="1" applyAlignment="1" applyProtection="1">
      <alignment vertical="center"/>
      <protection hidden="1"/>
    </xf>
    <xf numFmtId="0" fontId="26" fillId="2" borderId="0" xfId="2" applyFont="1" applyFill="1" applyBorder="1" applyAlignment="1" applyProtection="1">
      <alignment horizontal="right" vertical="center" wrapText="1"/>
      <protection locked="0" hidden="1"/>
    </xf>
    <xf numFmtId="0" fontId="3" fillId="2" borderId="21" xfId="0" applyFont="1" applyFill="1" applyBorder="1" applyAlignment="1" applyProtection="1">
      <alignment horizontal="justify" vertical="center" wrapText="1"/>
      <protection locked="0" hidden="1"/>
    </xf>
    <xf numFmtId="0" fontId="3" fillId="2" borderId="22" xfId="0" applyFont="1" applyFill="1" applyBorder="1" applyAlignment="1" applyProtection="1">
      <alignment horizontal="justify" vertical="center" wrapText="1"/>
      <protection locked="0" hidden="1"/>
    </xf>
    <xf numFmtId="0" fontId="41" fillId="2" borderId="1" xfId="0" applyFont="1" applyFill="1" applyBorder="1" applyAlignment="1" applyProtection="1">
      <alignment horizontal="right"/>
      <protection hidden="1"/>
    </xf>
    <xf numFmtId="0" fontId="6" fillId="2" borderId="7" xfId="0" applyFont="1" applyFill="1" applyBorder="1" applyAlignment="1" applyProtection="1">
      <alignment vertical="center" wrapText="1"/>
      <protection hidden="1"/>
    </xf>
    <xf numFmtId="0" fontId="6" fillId="2" borderId="8" xfId="0" applyFont="1" applyFill="1" applyBorder="1" applyAlignment="1" applyProtection="1">
      <alignment vertical="center" wrapText="1"/>
      <protection hidden="1"/>
    </xf>
    <xf numFmtId="0" fontId="6" fillId="2" borderId="9" xfId="0" applyFont="1" applyFill="1" applyBorder="1" applyAlignment="1" applyProtection="1">
      <alignment vertical="center" wrapText="1"/>
      <protection hidden="1"/>
    </xf>
    <xf numFmtId="0" fontId="6" fillId="2" borderId="6" xfId="0" applyFont="1" applyFill="1" applyBorder="1" applyAlignment="1" applyProtection="1">
      <alignment vertical="center" wrapText="1"/>
      <protection hidden="1"/>
    </xf>
    <xf numFmtId="0" fontId="6" fillId="2" borderId="0" xfId="0" applyFont="1" applyFill="1" applyAlignment="1" applyProtection="1">
      <alignment vertical="center" wrapText="1"/>
      <protection hidden="1"/>
    </xf>
    <xf numFmtId="0" fontId="6" fillId="2" borderId="2" xfId="0" applyFont="1" applyFill="1" applyBorder="1" applyAlignment="1" applyProtection="1">
      <alignment vertical="center" wrapText="1"/>
      <protection hidden="1"/>
    </xf>
    <xf numFmtId="0" fontId="6" fillId="2" borderId="10" xfId="0" applyFont="1" applyFill="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6" fillId="2" borderId="11" xfId="0" applyFont="1" applyFill="1" applyBorder="1" applyAlignment="1" applyProtection="1">
      <alignment vertical="center" wrapText="1"/>
      <protection hidden="1"/>
    </xf>
    <xf numFmtId="0" fontId="42" fillId="2" borderId="0" xfId="0" applyFont="1" applyFill="1" applyAlignment="1" applyProtection="1">
      <alignment vertical="center"/>
      <protection hidden="1"/>
    </xf>
  </cellXfs>
  <cellStyles count="4">
    <cellStyle name="Collegamento ipertestuale" xfId="2" builtinId="8"/>
    <cellStyle name="Normale" xfId="0" builtinId="0"/>
    <cellStyle name="Normale_Foglio1" xfId="3" xr:uid="{905B22BB-BF62-4D0F-8D70-61860E7DEB55}"/>
    <cellStyle name="Valuta" xfId="1" builtinId="4"/>
  </cellStyles>
  <dxfs count="43">
    <dxf>
      <font>
        <color theme="6"/>
      </font>
    </dxf>
    <dxf>
      <font>
        <color theme="6"/>
      </font>
    </dxf>
    <dxf>
      <font>
        <color rgb="FF9C0006"/>
      </font>
      <fill>
        <patternFill>
          <bgColor theme="5" tint="0.59996337778862885"/>
        </patternFill>
      </fill>
    </dxf>
    <dxf>
      <font>
        <color rgb="FF9C0006"/>
      </font>
      <fill>
        <patternFill>
          <bgColor theme="5" tint="0.59996337778862885"/>
        </patternFill>
      </fill>
    </dxf>
    <dxf>
      <font>
        <color rgb="FF9C0006"/>
      </font>
      <fill>
        <patternFill>
          <bgColor theme="5" tint="0.59996337778862885"/>
        </patternFill>
      </fill>
    </dxf>
    <dxf>
      <font>
        <color rgb="FF9C0006"/>
      </font>
      <fill>
        <patternFill>
          <bgColor theme="5" tint="0.59996337778862885"/>
        </patternFill>
      </fill>
    </dxf>
    <dxf>
      <numFmt numFmtId="165" formatCode=";;;"/>
    </dxf>
    <dxf>
      <font>
        <color rgb="FF9C5700"/>
      </font>
      <fill>
        <patternFill>
          <bgColor rgb="FFFFEB9C"/>
        </patternFill>
      </fill>
    </dxf>
    <dxf>
      <font>
        <color rgb="FF9C5700"/>
      </font>
      <fill>
        <patternFill>
          <bgColor rgb="FFFFEB9C"/>
        </patternFill>
      </fill>
    </dxf>
    <dxf>
      <font>
        <color rgb="FF9C0006"/>
      </font>
      <fill>
        <patternFill>
          <bgColor theme="5" tint="0.59996337778862885"/>
        </patternFill>
      </fill>
    </dxf>
    <dxf>
      <font>
        <color rgb="FF9C0006"/>
      </font>
      <fill>
        <patternFill>
          <bgColor theme="5" tint="0.59996337778862885"/>
        </patternFill>
      </fill>
    </dxf>
    <dxf>
      <font>
        <color rgb="FF9C5700"/>
      </font>
      <fill>
        <patternFill>
          <bgColor rgb="FFFFEB9C"/>
        </patternFill>
      </fill>
    </dxf>
    <dxf>
      <font>
        <b/>
        <i val="0"/>
        <strike val="0"/>
      </font>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dxf>
    <dxf>
      <font>
        <b val="0"/>
        <i val="0"/>
        <strike val="0"/>
        <condense val="0"/>
        <extend val="0"/>
        <outline val="0"/>
        <shadow val="0"/>
        <u val="none"/>
        <vertAlign val="baseline"/>
        <sz val="10"/>
        <color theme="1"/>
        <name val="DecimaWE Rg"/>
        <scheme val="none"/>
      </font>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theme="1"/>
        <name val="DecimaWE Rg"/>
        <scheme val="none"/>
      </font>
      <numFmt numFmtId="4" formatCode="#,##0.00"/>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theme="1"/>
        <name val="DecimaWE Rg"/>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0"/>
        <name val="DecimaWE Rg"/>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indexed="8"/>
        <name val="DecimaWE Rg"/>
        <scheme val="none"/>
      </font>
      <border diagonalUp="0" diagonalDown="0">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0"/>
        <color indexed="8"/>
        <name val="DecimaWE Rg"/>
        <scheme val="none"/>
      </font>
      <border diagonalUp="0" diagonalDown="0">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0"/>
        <color indexed="8"/>
        <name val="DecimaWE Rg"/>
        <scheme val="none"/>
      </font>
      <border diagonalUp="0" diagonalDown="0">
        <left style="thin">
          <color indexed="64"/>
        </left>
        <right/>
        <top style="thin">
          <color indexed="64"/>
        </top>
        <bottom style="thin">
          <color indexed="64"/>
        </bottom>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indexed="8"/>
        <name val="DecimaWE Rg"/>
        <scheme val="none"/>
      </font>
    </dxf>
    <dxf>
      <border>
        <bottom style="thin">
          <color indexed="64"/>
        </bottom>
      </border>
    </dxf>
    <dxf>
      <font>
        <b val="0"/>
        <i val="0"/>
        <strike val="0"/>
        <condense val="0"/>
        <extend val="0"/>
        <outline val="0"/>
        <shadow val="0"/>
        <u val="none"/>
        <vertAlign val="baseline"/>
        <sz val="10"/>
        <color theme="0"/>
        <name val="DecimaWE Rg"/>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name val="DecimaWE Rg"/>
        <scheme val="none"/>
      </font>
      <numFmt numFmtId="4" formatCode="#,##0.00"/>
    </dxf>
    <dxf>
      <font>
        <strike val="0"/>
        <outline val="0"/>
        <shadow val="0"/>
        <u val="none"/>
        <vertAlign val="baseline"/>
        <sz val="10"/>
        <name val="DecimaWE Rg"/>
        <scheme val="none"/>
      </font>
      <numFmt numFmtId="4" formatCode="#,##0.00"/>
    </dxf>
    <dxf>
      <font>
        <strike val="0"/>
        <outline val="0"/>
        <shadow val="0"/>
        <u val="none"/>
        <vertAlign val="baseline"/>
        <sz val="10"/>
        <name val="DecimaWE Rg"/>
        <scheme val="none"/>
      </font>
    </dxf>
    <dxf>
      <font>
        <strike val="0"/>
        <outline val="0"/>
        <shadow val="0"/>
        <u val="none"/>
        <vertAlign val="baseline"/>
        <sz val="10"/>
        <name val="DecimaWE Rg"/>
        <scheme val="none"/>
      </font>
    </dxf>
    <dxf>
      <font>
        <strike val="0"/>
        <outline val="0"/>
        <shadow val="0"/>
        <u val="none"/>
        <vertAlign val="baseline"/>
        <sz val="10"/>
        <name val="DecimaWE Rg"/>
        <scheme val="none"/>
      </font>
    </dxf>
    <dxf>
      <font>
        <strike val="0"/>
        <outline val="0"/>
        <shadow val="0"/>
        <u val="none"/>
        <vertAlign val="baseline"/>
        <sz val="10"/>
        <name val="DecimaWE Rg"/>
        <scheme val="none"/>
      </font>
    </dxf>
    <dxf>
      <font>
        <strike val="0"/>
        <outline val="0"/>
        <shadow val="0"/>
        <u val="none"/>
        <vertAlign val="baseline"/>
        <sz val="10"/>
        <name val="DecimaWE Rg"/>
        <scheme val="none"/>
      </font>
    </dxf>
    <dxf>
      <font>
        <strike val="0"/>
        <outline val="0"/>
        <shadow val="0"/>
        <u val="none"/>
        <vertAlign val="baseline"/>
        <sz val="10"/>
        <name val="DecimaWE Rg"/>
        <scheme val="none"/>
      </font>
    </dxf>
  </dxfs>
  <tableStyles count="0" defaultTableStyle="TableStyleMedium2" defaultPivotStyle="PivotStyleLight16"/>
  <colors>
    <mruColors>
      <color rgb="FFF5F5F5"/>
      <color rgb="FF9FE9C6"/>
      <color rgb="FFC459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72" lockText="1" noThreeD="1"/>
</file>

<file path=xl/ctrlProps/ctrlProp10.xml><?xml version="1.0" encoding="utf-8"?>
<formControlPr xmlns="http://schemas.microsoft.com/office/spreadsheetml/2009/9/main" objectType="CheckBox" fmlaLink="$A$145" lockText="1" noThreeD="1"/>
</file>

<file path=xl/ctrlProps/ctrlProp11.xml><?xml version="1.0" encoding="utf-8"?>
<formControlPr xmlns="http://schemas.microsoft.com/office/spreadsheetml/2009/9/main" objectType="CheckBox" fmlaLink="$A$149" lockText="1" noThreeD="1"/>
</file>

<file path=xl/ctrlProps/ctrlProp12.xml><?xml version="1.0" encoding="utf-8"?>
<formControlPr xmlns="http://schemas.microsoft.com/office/spreadsheetml/2009/9/main" objectType="CheckBox" fmlaLink="$A$152" lockText="1" noThreeD="1"/>
</file>

<file path=xl/ctrlProps/ctrlProp13.xml><?xml version="1.0" encoding="utf-8"?>
<formControlPr xmlns="http://schemas.microsoft.com/office/spreadsheetml/2009/9/main" objectType="CheckBox" fmlaLink="$A$156" lockText="1" noThreeD="1"/>
</file>

<file path=xl/ctrlProps/ctrlProp14.xml><?xml version="1.0" encoding="utf-8"?>
<formControlPr xmlns="http://schemas.microsoft.com/office/spreadsheetml/2009/9/main" objectType="CheckBox" fmlaLink="$A$158" lockText="1" noThreeD="1"/>
</file>

<file path=xl/ctrlProps/ctrlProp15.xml><?xml version="1.0" encoding="utf-8"?>
<formControlPr xmlns="http://schemas.microsoft.com/office/spreadsheetml/2009/9/main" objectType="CheckBox" fmlaLink="$A$187" lockText="1" noThreeD="1"/>
</file>

<file path=xl/ctrlProps/ctrlProp16.xml><?xml version="1.0" encoding="utf-8"?>
<formControlPr xmlns="http://schemas.microsoft.com/office/spreadsheetml/2009/9/main" objectType="CheckBox" fmlaLink="$A$189" lockText="1" noThreeD="1"/>
</file>

<file path=xl/ctrlProps/ctrlProp17.xml><?xml version="1.0" encoding="utf-8"?>
<formControlPr xmlns="http://schemas.microsoft.com/office/spreadsheetml/2009/9/main" objectType="CheckBox" fmlaLink="$A$193" lockText="1" noThreeD="1"/>
</file>

<file path=xl/ctrlProps/ctrlProp18.xml><?xml version="1.0" encoding="utf-8"?>
<formControlPr xmlns="http://schemas.microsoft.com/office/spreadsheetml/2009/9/main" objectType="CheckBox" fmlaLink="$A$200" lockText="1" noThreeD="1"/>
</file>

<file path=xl/ctrlProps/ctrlProp19.xml><?xml version="1.0" encoding="utf-8"?>
<formControlPr xmlns="http://schemas.microsoft.com/office/spreadsheetml/2009/9/main" objectType="CheckBox" fmlaLink="$A$205" lockText="1" noThreeD="1"/>
</file>

<file path=xl/ctrlProps/ctrlProp2.xml><?xml version="1.0" encoding="utf-8"?>
<formControlPr xmlns="http://schemas.microsoft.com/office/spreadsheetml/2009/9/main" objectType="CheckBox" fmlaLink="$A$76" lockText="1" noThreeD="1"/>
</file>

<file path=xl/ctrlProps/ctrlProp20.xml><?xml version="1.0" encoding="utf-8"?>
<formControlPr xmlns="http://schemas.microsoft.com/office/spreadsheetml/2009/9/main" objectType="CheckBox" fmlaLink="$A$210" lockText="1" noThreeD="1"/>
</file>

<file path=xl/ctrlProps/ctrlProp21.xml><?xml version="1.0" encoding="utf-8"?>
<formControlPr xmlns="http://schemas.microsoft.com/office/spreadsheetml/2009/9/main" objectType="CheckBox" fmlaLink="$A$217" lockText="1" noThreeD="1"/>
</file>

<file path=xl/ctrlProps/ctrlProp22.xml><?xml version="1.0" encoding="utf-8"?>
<formControlPr xmlns="http://schemas.microsoft.com/office/spreadsheetml/2009/9/main" objectType="CheckBox" fmlaLink="$A$196" lockText="1" noThreeD="1"/>
</file>

<file path=xl/ctrlProps/ctrlProp23.xml><?xml version="1.0" encoding="utf-8"?>
<formControlPr xmlns="http://schemas.microsoft.com/office/spreadsheetml/2009/9/main" objectType="CheckBox" fmlaLink="$A$198" lockText="1" noThreeD="1"/>
</file>

<file path=xl/ctrlProps/ctrlProp24.xml><?xml version="1.0" encoding="utf-8"?>
<formControlPr xmlns="http://schemas.microsoft.com/office/spreadsheetml/2009/9/main" objectType="CheckBox" fmlaLink="$A$223" lockText="1" noThreeD="1"/>
</file>

<file path=xl/ctrlProps/ctrlProp25.xml><?xml version="1.0" encoding="utf-8"?>
<formControlPr xmlns="http://schemas.microsoft.com/office/spreadsheetml/2009/9/main" objectType="CheckBox" fmlaLink="$A$231" lockText="1" noThreeD="1"/>
</file>

<file path=xl/ctrlProps/ctrlProp3.xml><?xml version="1.0" encoding="utf-8"?>
<formControlPr xmlns="http://schemas.microsoft.com/office/spreadsheetml/2009/9/main" objectType="CheckBox" fmlaLink="$A$79" lockText="1" noThreeD="1"/>
</file>

<file path=xl/ctrlProps/ctrlProp4.xml><?xml version="1.0" encoding="utf-8"?>
<formControlPr xmlns="http://schemas.microsoft.com/office/spreadsheetml/2009/9/main" objectType="CheckBox" fmlaLink="$A$85" lockText="1" noThreeD="1"/>
</file>

<file path=xl/ctrlProps/ctrlProp5.xml><?xml version="1.0" encoding="utf-8"?>
<formControlPr xmlns="http://schemas.microsoft.com/office/spreadsheetml/2009/9/main" objectType="CheckBox" fmlaLink="$A$91" lockText="1" noThreeD="1"/>
</file>

<file path=xl/ctrlProps/ctrlProp6.xml><?xml version="1.0" encoding="utf-8"?>
<formControlPr xmlns="http://schemas.microsoft.com/office/spreadsheetml/2009/9/main" objectType="CheckBox" fmlaLink="$A$93" lockText="1" noThreeD="1"/>
</file>

<file path=xl/ctrlProps/ctrlProp7.xml><?xml version="1.0" encoding="utf-8"?>
<formControlPr xmlns="http://schemas.microsoft.com/office/spreadsheetml/2009/9/main" objectType="CheckBox" fmlaLink="$A$135" lockText="1" noThreeD="1"/>
</file>

<file path=xl/ctrlProps/ctrlProp8.xml><?xml version="1.0" encoding="utf-8"?>
<formControlPr xmlns="http://schemas.microsoft.com/office/spreadsheetml/2009/9/main" objectType="CheckBox" fmlaLink="$A$138" lockText="1" noThreeD="1"/>
</file>

<file path=xl/ctrlProps/ctrlProp9.xml><?xml version="1.0" encoding="utf-8"?>
<formControlPr xmlns="http://schemas.microsoft.com/office/spreadsheetml/2009/9/main" objectType="CheckBox" fmlaLink="$A$142"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absolute">
    <xdr:from>
      <xdr:col>0</xdr:col>
      <xdr:colOff>131445</xdr:colOff>
      <xdr:row>2</xdr:row>
      <xdr:rowOff>15875</xdr:rowOff>
    </xdr:from>
    <xdr:to>
      <xdr:col>2</xdr:col>
      <xdr:colOff>97151</xdr:colOff>
      <xdr:row>5</xdr:row>
      <xdr:rowOff>209549</xdr:rowOff>
    </xdr:to>
    <xdr:grpSp>
      <xdr:nvGrpSpPr>
        <xdr:cNvPr id="2" name="Group 1762">
          <a:extLst>
            <a:ext uri="{FF2B5EF4-FFF2-40B4-BE49-F238E27FC236}">
              <a16:creationId xmlns:a16="http://schemas.microsoft.com/office/drawing/2014/main" id="{00000000-0008-0000-0100-000002000000}"/>
            </a:ext>
          </a:extLst>
        </xdr:cNvPr>
        <xdr:cNvGrpSpPr>
          <a:grpSpLocks noChangeAspect="1"/>
        </xdr:cNvGrpSpPr>
      </xdr:nvGrpSpPr>
      <xdr:grpSpPr>
        <a:xfrm>
          <a:off x="131445" y="219075"/>
          <a:ext cx="511806" cy="708024"/>
          <a:chOff x="1" y="0"/>
          <a:chExt cx="629958" cy="898576"/>
        </a:xfrm>
      </xdr:grpSpPr>
      <xdr:sp macro="" textlink="">
        <xdr:nvSpPr>
          <xdr:cNvPr id="3" name="Rectangle 39">
            <a:extLst>
              <a:ext uri="{FF2B5EF4-FFF2-40B4-BE49-F238E27FC236}">
                <a16:creationId xmlns:a16="http://schemas.microsoft.com/office/drawing/2014/main" id="{00000000-0008-0000-0100-000003000000}"/>
              </a:ext>
            </a:extLst>
          </xdr:cNvPr>
          <xdr:cNvSpPr/>
        </xdr:nvSpPr>
        <xdr:spPr>
          <a:xfrm>
            <a:off x="39624" y="41149"/>
            <a:ext cx="47015" cy="235121"/>
          </a:xfrm>
          <a:prstGeom prst="rect">
            <a:avLst/>
          </a:prstGeom>
          <a:ln>
            <a:noFill/>
          </a:ln>
        </xdr:spPr>
        <xdr:txBody>
          <a:bodyPr wrap="square" lIns="0" tIns="0" rIns="0" bIns="0" rtlCol="0">
            <a:noAutofit/>
          </a:bodyPr>
          <a:lstStyle/>
          <a:p>
            <a:pPr marR="118745" algn="just"/>
            <a:r>
              <a:rPr lang="it-IT" sz="1400">
                <a:solidFill>
                  <a:srgbClr val="000000"/>
                </a:solidFill>
                <a:effectLst/>
                <a:latin typeface="DecimaWE"/>
                <a:ea typeface="DecimaWE"/>
                <a:cs typeface="DecimaWE"/>
              </a:rPr>
              <a:t> </a:t>
            </a:r>
            <a:endParaRPr lang="it-IT" sz="1100">
              <a:solidFill>
                <a:srgbClr val="000000"/>
              </a:solidFill>
              <a:effectLst/>
              <a:latin typeface="Calibri" panose="020F0502020204030204" pitchFamily="34" charset="0"/>
              <a:ea typeface="Calibri" panose="020F0502020204030204" pitchFamily="34" charset="0"/>
            </a:endParaRPr>
          </a:p>
        </xdr:txBody>
      </xdr:sp>
      <xdr:sp macro="" textlink="">
        <xdr:nvSpPr>
          <xdr:cNvPr id="4" name="Rectangle 50">
            <a:extLst>
              <a:ext uri="{FF2B5EF4-FFF2-40B4-BE49-F238E27FC236}">
                <a16:creationId xmlns:a16="http://schemas.microsoft.com/office/drawing/2014/main" id="{00000000-0008-0000-0100-000004000000}"/>
              </a:ext>
            </a:extLst>
          </xdr:cNvPr>
          <xdr:cNvSpPr/>
        </xdr:nvSpPr>
        <xdr:spPr>
          <a:xfrm>
            <a:off x="39624" y="715062"/>
            <a:ext cx="34045" cy="156979"/>
          </a:xfrm>
          <a:prstGeom prst="rect">
            <a:avLst/>
          </a:prstGeom>
          <a:ln>
            <a:noFill/>
          </a:ln>
        </xdr:spPr>
        <xdr:txBody>
          <a:bodyPr wrap="square" lIns="0" tIns="0" rIns="0" bIns="0" rtlCol="0">
            <a:noAutofit/>
          </a:bodyPr>
          <a:lstStyle/>
          <a:p>
            <a:pPr marR="118745" algn="just"/>
            <a:r>
              <a:rPr lang="it-IT" sz="1000" i="1">
                <a:solidFill>
                  <a:srgbClr val="000000"/>
                </a:solidFill>
                <a:effectLst/>
                <a:latin typeface="DecimaWE"/>
                <a:ea typeface="DecimaWE"/>
                <a:cs typeface="DecimaWE"/>
              </a:rPr>
              <a:t> </a:t>
            </a:r>
            <a:endParaRPr lang="it-IT" sz="1100">
              <a:solidFill>
                <a:srgbClr val="000000"/>
              </a:solidFill>
              <a:effectLst/>
              <a:latin typeface="Calibri" panose="020F0502020204030204" pitchFamily="34" charset="0"/>
              <a:ea typeface="Calibri" panose="020F0502020204030204" pitchFamily="34" charset="0"/>
            </a:endParaRPr>
          </a:p>
        </xdr:txBody>
      </xdr:sp>
      <xdr:pic>
        <xdr:nvPicPr>
          <xdr:cNvPr id="5" name="Picture 343">
            <a:extLst>
              <a:ext uri="{FF2B5EF4-FFF2-40B4-BE49-F238E27FC236}">
                <a16:creationId xmlns:a16="http://schemas.microsoft.com/office/drawing/2014/main" id="{00000000-0008-0000-0100-000005000000}"/>
              </a:ext>
            </a:extLst>
          </xdr:cNvPr>
          <xdr:cNvPicPr preferRelativeResize="0">
            <a:picLocks noChangeAspect="1"/>
          </xdr:cNvPicPr>
        </xdr:nvPicPr>
        <xdr:blipFill>
          <a:blip xmlns:r="http://schemas.openxmlformats.org/officeDocument/2006/relationships" r:embed="rId1"/>
          <a:stretch>
            <a:fillRect/>
          </a:stretch>
        </xdr:blipFill>
        <xdr:spPr>
          <a:xfrm>
            <a:off x="1" y="0"/>
            <a:ext cx="629958" cy="898576"/>
          </a:xfrm>
          <a:prstGeom prst="rect">
            <a:avLst/>
          </a:prstGeom>
        </xdr:spPr>
      </xdr:pic>
    </xdr:grpSp>
    <xdr:clientData/>
  </xdr:twoCellAnchor>
  <xdr:twoCellAnchor editAs="oneCell">
    <xdr:from>
      <xdr:col>16</xdr:col>
      <xdr:colOff>85725</xdr:colOff>
      <xdr:row>2</xdr:row>
      <xdr:rowOff>20637</xdr:rowOff>
    </xdr:from>
    <xdr:to>
      <xdr:col>18</xdr:col>
      <xdr:colOff>206619</xdr:colOff>
      <xdr:row>5</xdr:row>
      <xdr:rowOff>227012</xdr:rowOff>
    </xdr:to>
    <xdr:pic>
      <xdr:nvPicPr>
        <xdr:cNvPr id="7" name="Immagin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5867400" y="230187"/>
          <a:ext cx="720725" cy="7207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190500</xdr:colOff>
          <xdr:row>72</xdr:row>
          <xdr:rowOff>38100</xdr:rowOff>
        </xdr:from>
        <xdr:to>
          <xdr:col>1</xdr:col>
          <xdr:colOff>146050</xdr:colOff>
          <xdr:row>73</xdr:row>
          <xdr:rowOff>76200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75</xdr:row>
          <xdr:rowOff>152400</xdr:rowOff>
        </xdr:from>
        <xdr:to>
          <xdr:col>1</xdr:col>
          <xdr:colOff>146050</xdr:colOff>
          <xdr:row>77</xdr:row>
          <xdr:rowOff>38100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80</xdr:row>
          <xdr:rowOff>6350</xdr:rowOff>
        </xdr:from>
        <xdr:to>
          <xdr:col>1</xdr:col>
          <xdr:colOff>146050</xdr:colOff>
          <xdr:row>81</xdr:row>
          <xdr:rowOff>69850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86</xdr:row>
          <xdr:rowOff>38100</xdr:rowOff>
        </xdr:from>
        <xdr:to>
          <xdr:col>1</xdr:col>
          <xdr:colOff>146050</xdr:colOff>
          <xdr:row>87</xdr:row>
          <xdr:rowOff>101600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90</xdr:row>
          <xdr:rowOff>63500</xdr:rowOff>
        </xdr:from>
        <xdr:to>
          <xdr:col>1</xdr:col>
          <xdr:colOff>146050</xdr:colOff>
          <xdr:row>91</xdr:row>
          <xdr:rowOff>114300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92</xdr:row>
          <xdr:rowOff>146050</xdr:rowOff>
        </xdr:from>
        <xdr:to>
          <xdr:col>1</xdr:col>
          <xdr:colOff>146050</xdr:colOff>
          <xdr:row>94</xdr:row>
          <xdr:rowOff>31750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134</xdr:row>
          <xdr:rowOff>44450</xdr:rowOff>
        </xdr:from>
        <xdr:to>
          <xdr:col>0</xdr:col>
          <xdr:colOff>228600</xdr:colOff>
          <xdr:row>135</xdr:row>
          <xdr:rowOff>120650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137</xdr:row>
          <xdr:rowOff>44450</xdr:rowOff>
        </xdr:from>
        <xdr:to>
          <xdr:col>0</xdr:col>
          <xdr:colOff>228600</xdr:colOff>
          <xdr:row>138</xdr:row>
          <xdr:rowOff>120650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141</xdr:row>
          <xdr:rowOff>38100</xdr:rowOff>
        </xdr:from>
        <xdr:to>
          <xdr:col>0</xdr:col>
          <xdr:colOff>234950</xdr:colOff>
          <xdr:row>142</xdr:row>
          <xdr:rowOff>114300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144</xdr:row>
          <xdr:rowOff>44450</xdr:rowOff>
        </xdr:from>
        <xdr:to>
          <xdr:col>0</xdr:col>
          <xdr:colOff>234950</xdr:colOff>
          <xdr:row>145</xdr:row>
          <xdr:rowOff>146050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148</xdr:row>
          <xdr:rowOff>38100</xdr:rowOff>
        </xdr:from>
        <xdr:to>
          <xdr:col>0</xdr:col>
          <xdr:colOff>228600</xdr:colOff>
          <xdr:row>149</xdr:row>
          <xdr:rowOff>139700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151</xdr:row>
          <xdr:rowOff>38100</xdr:rowOff>
        </xdr:from>
        <xdr:to>
          <xdr:col>0</xdr:col>
          <xdr:colOff>234950</xdr:colOff>
          <xdr:row>152</xdr:row>
          <xdr:rowOff>139700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155</xdr:row>
          <xdr:rowOff>44450</xdr:rowOff>
        </xdr:from>
        <xdr:to>
          <xdr:col>0</xdr:col>
          <xdr:colOff>228600</xdr:colOff>
          <xdr:row>156</xdr:row>
          <xdr:rowOff>120650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25400</xdr:colOff>
          <xdr:row>157</xdr:row>
          <xdr:rowOff>44450</xdr:rowOff>
        </xdr:from>
        <xdr:to>
          <xdr:col>0</xdr:col>
          <xdr:colOff>222250</xdr:colOff>
          <xdr:row>158</xdr:row>
          <xdr:rowOff>120650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186</xdr:row>
          <xdr:rowOff>44450</xdr:rowOff>
        </xdr:from>
        <xdr:to>
          <xdr:col>0</xdr:col>
          <xdr:colOff>228600</xdr:colOff>
          <xdr:row>187</xdr:row>
          <xdr:rowOff>120650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25400</xdr:colOff>
          <xdr:row>188</xdr:row>
          <xdr:rowOff>6350</xdr:rowOff>
        </xdr:from>
        <xdr:to>
          <xdr:col>0</xdr:col>
          <xdr:colOff>222250</xdr:colOff>
          <xdr:row>189</xdr:row>
          <xdr:rowOff>107950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25400</xdr:colOff>
          <xdr:row>192</xdr:row>
          <xdr:rowOff>25400</xdr:rowOff>
        </xdr:from>
        <xdr:to>
          <xdr:col>0</xdr:col>
          <xdr:colOff>222250</xdr:colOff>
          <xdr:row>193</xdr:row>
          <xdr:rowOff>114300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195</xdr:row>
          <xdr:rowOff>44450</xdr:rowOff>
        </xdr:from>
        <xdr:to>
          <xdr:col>0</xdr:col>
          <xdr:colOff>228600</xdr:colOff>
          <xdr:row>196</xdr:row>
          <xdr:rowOff>120650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199</xdr:row>
          <xdr:rowOff>25400</xdr:rowOff>
        </xdr:from>
        <xdr:to>
          <xdr:col>0</xdr:col>
          <xdr:colOff>228600</xdr:colOff>
          <xdr:row>201</xdr:row>
          <xdr:rowOff>31750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204</xdr:row>
          <xdr:rowOff>31750</xdr:rowOff>
        </xdr:from>
        <xdr:to>
          <xdr:col>0</xdr:col>
          <xdr:colOff>228600</xdr:colOff>
          <xdr:row>206</xdr:row>
          <xdr:rowOff>25400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209</xdr:row>
          <xdr:rowOff>0</xdr:rowOff>
        </xdr:from>
        <xdr:to>
          <xdr:col>0</xdr:col>
          <xdr:colOff>228600</xdr:colOff>
          <xdr:row>211</xdr:row>
          <xdr:rowOff>6350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216</xdr:row>
          <xdr:rowOff>0</xdr:rowOff>
        </xdr:from>
        <xdr:to>
          <xdr:col>0</xdr:col>
          <xdr:colOff>228600</xdr:colOff>
          <xdr:row>218</xdr:row>
          <xdr:rowOff>6350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222</xdr:row>
          <xdr:rowOff>0</xdr:rowOff>
        </xdr:from>
        <xdr:to>
          <xdr:col>0</xdr:col>
          <xdr:colOff>228600</xdr:colOff>
          <xdr:row>224</xdr:row>
          <xdr:rowOff>6350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197</xdr:row>
          <xdr:rowOff>44450</xdr:rowOff>
        </xdr:from>
        <xdr:to>
          <xdr:col>0</xdr:col>
          <xdr:colOff>228600</xdr:colOff>
          <xdr:row>198</xdr:row>
          <xdr:rowOff>120650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231</xdr:row>
          <xdr:rowOff>0</xdr:rowOff>
        </xdr:from>
        <xdr:to>
          <xdr:col>0</xdr:col>
          <xdr:colOff>228600</xdr:colOff>
          <xdr:row>232</xdr:row>
          <xdr:rowOff>82550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6E6624A-5E94-4B03-8BA4-591B29A09353}" name="Coltura" displayName="Coltura" ref="B3:B15" totalsRowShown="0" headerRowDxfId="42" dataDxfId="41">
  <autoFilter ref="B3:B15" xr:uid="{B6E6624A-5E94-4B03-8BA4-591B29A09353}"/>
  <tableColumns count="1">
    <tableColumn id="1" xr3:uid="{88574F19-90E3-46B3-8CAF-D0DE689D620E}" name="Coltura" dataDxfId="4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CD24BB-B759-49DE-B2B6-C9A286EB647C}" name="Soluzione" displayName="Soluzione" ref="D17:F32" totalsRowShown="0" headerRowDxfId="39" dataDxfId="38">
  <autoFilter ref="D17:F32" xr:uid="{D8CD24BB-B759-49DE-B2B6-C9A286EB647C}"/>
  <tableColumns count="3">
    <tableColumn id="1" xr3:uid="{606EF1BB-2519-40D9-A6DF-A2DDAA467AB5}" name="Soluzione" dataDxfId="37"/>
    <tableColumn id="2" xr3:uid="{71A2D1E4-FA4B-4855-97F3-E781D16748C6}" name="Minimo" dataDxfId="36"/>
    <tableColumn id="3" xr3:uid="{5451BFE6-E69F-46B1-8086-67C10ACC8441}" name="Massimo" dataDxfId="35"/>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2071C76-D7B6-4127-BB10-FA9109B19089}" name="Com_Prov" displayName="Com_Prov" ref="H3:J228" totalsRowShown="0" headerRowDxfId="34" dataDxfId="32" headerRowBorderDxfId="33" tableBorderDxfId="31" totalsRowBorderDxfId="30">
  <autoFilter ref="H3:J228" xr:uid="{02071C76-D7B6-4127-BB10-FA9109B19089}"/>
  <tableColumns count="3">
    <tableColumn id="1" xr3:uid="{8C6C1E71-BC33-4680-8B82-F385A48EA3C8}" name="Comune" dataDxfId="29"/>
    <tableColumn id="2" xr3:uid="{7F40DCC0-3180-4383-B0D8-C936CFC20F98}" name="SiglaProv" dataDxfId="28"/>
    <tableColumn id="4" xr3:uid="{4C7D01C9-A59B-4917-AFE3-720CE5B6FA4A}" name="Mont" dataDxfId="27"/>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85DACDD-0B12-42BD-A4F4-59F3ECDEF091}" name="Parametri" displayName="Parametri" ref="D3:F7" totalsRowShown="0" headerRowDxfId="26" headerRowBorderDxfId="25" tableBorderDxfId="24" totalsRowBorderDxfId="23">
  <autoFilter ref="D3:F7" xr:uid="{485DACDD-0B12-42BD-A4F4-59F3ECDEF091}"/>
  <tableColumns count="3">
    <tableColumn id="1" xr3:uid="{409D6922-3F17-4795-A760-C8F59E6ED9CE}" name="Parametri" dataDxfId="22"/>
    <tableColumn id="2" xr3:uid="{62BB6D0A-5BEB-43A4-A2CE-67E68A8A5205}" name="valore" dataDxfId="21"/>
    <tableColumn id="3" xr3:uid="{3726191E-7BB2-44D1-A53D-FCA4A2516471}" name="u.d.m." dataDxfId="20"/>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DBC4B65-DC29-47C3-ABA1-77DF1E77F89E}" name="Ruolo" displayName="Ruolo" ref="B24:B27" totalsRowShown="0" headerRowDxfId="19" dataDxfId="18">
  <autoFilter ref="B24:B27" xr:uid="{9DBC4B65-DC29-47C3-ABA1-77DF1E77F89E}"/>
  <tableColumns count="1">
    <tableColumn id="1" xr3:uid="{5B38813D-510D-45F1-82B9-F7BC17DDC47E}" name="Ruolo" dataDxfId="17"/>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2C9F2FC-8627-4F0B-858D-85FBE93B2D38}" name="Area" displayName="Area" ref="D10:E13" totalsRowShown="0" headerRowDxfId="16" dataDxfId="15">
  <autoFilter ref="D10:E13" xr:uid="{62C9F2FC-8627-4F0B-858D-85FBE93B2D38}"/>
  <tableColumns count="2">
    <tableColumn id="1" xr3:uid="{87608A77-D479-4BC4-8852-EB5A091206F2}" name="Agevolata" dataDxfId="14"/>
    <tableColumn id="2" xr3:uid="{5BB46DF3-C41F-4A12-BC7B-E473F6B94955}" name="valore" dataDxfId="13"/>
  </tableColumns>
  <tableStyleInfo name="TableStyleLight8" showFirstColumn="0" showLastColumn="0" showRowStripes="1" showColumnStripes="0"/>
</table>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DDF52-E2B3-4020-BA00-FB7DEF10B93B}">
  <sheetPr codeName="Foglio2"/>
  <dimension ref="B3:N228"/>
  <sheetViews>
    <sheetView zoomScaleNormal="100" workbookViewId="0">
      <selection activeCell="C20" sqref="C20"/>
    </sheetView>
  </sheetViews>
  <sheetFormatPr defaultColWidth="9.09765625" defaultRowHeight="13.5" x14ac:dyDescent="0.35"/>
  <cols>
    <col min="1" max="1" width="9.09765625" style="23"/>
    <col min="2" max="2" width="18.09765625" style="23" bestFit="1" customWidth="1"/>
    <col min="3" max="3" width="9.09765625" style="23"/>
    <col min="4" max="4" width="25.8984375" style="23" bestFit="1" customWidth="1"/>
    <col min="5" max="5" width="9.59765625" style="23" bestFit="1" customWidth="1"/>
    <col min="6" max="6" width="10.296875" style="23" bestFit="1" customWidth="1"/>
    <col min="7" max="7" width="9.59765625" style="23" bestFit="1" customWidth="1"/>
    <col min="8" max="8" width="27.3984375" style="23" bestFit="1" customWidth="1"/>
    <col min="9" max="9" width="10.69921875" style="23" bestFit="1" customWidth="1"/>
    <col min="10" max="10" width="7.3984375" style="23" bestFit="1" customWidth="1"/>
    <col min="11" max="12" width="9.09765625" style="23"/>
    <col min="15" max="16384" width="9.09765625" style="23"/>
  </cols>
  <sheetData>
    <row r="3" spans="2:10" x14ac:dyDescent="0.35">
      <c r="B3" s="23" t="s">
        <v>12</v>
      </c>
      <c r="D3" s="32" t="s">
        <v>50</v>
      </c>
      <c r="E3" s="28" t="s">
        <v>48</v>
      </c>
      <c r="F3" s="29" t="s">
        <v>49</v>
      </c>
      <c r="H3" s="24" t="s">
        <v>9</v>
      </c>
      <c r="I3" s="25" t="s">
        <v>42</v>
      </c>
      <c r="J3" s="83" t="s">
        <v>311</v>
      </c>
    </row>
    <row r="4" spans="2:10" x14ac:dyDescent="0.35">
      <c r="B4" s="23" t="s">
        <v>13</v>
      </c>
      <c r="D4" s="46" t="s">
        <v>288</v>
      </c>
      <c r="E4" s="26">
        <v>10000</v>
      </c>
      <c r="F4" s="27" t="s">
        <v>45</v>
      </c>
      <c r="H4" s="41" t="s">
        <v>43</v>
      </c>
      <c r="I4" s="42"/>
      <c r="J4" s="59"/>
    </row>
    <row r="5" spans="2:10" x14ac:dyDescent="0.35">
      <c r="B5" s="23" t="s">
        <v>21</v>
      </c>
      <c r="D5" s="27" t="s">
        <v>44</v>
      </c>
      <c r="E5" s="26">
        <v>300000</v>
      </c>
      <c r="F5" s="27" t="s">
        <v>45</v>
      </c>
      <c r="H5" s="41"/>
      <c r="I5" s="42"/>
      <c r="J5" s="42"/>
    </row>
    <row r="6" spans="2:10" x14ac:dyDescent="0.35">
      <c r="B6" s="23" t="s">
        <v>35</v>
      </c>
      <c r="D6" s="48" t="s">
        <v>289</v>
      </c>
      <c r="E6" s="47">
        <v>10000</v>
      </c>
      <c r="F6" s="48" t="s">
        <v>290</v>
      </c>
      <c r="H6" s="43" t="s">
        <v>62</v>
      </c>
      <c r="I6" s="42" t="s">
        <v>41</v>
      </c>
      <c r="J6" s="42" t="s">
        <v>301</v>
      </c>
    </row>
    <row r="7" spans="2:10" x14ac:dyDescent="0.35">
      <c r="B7" s="23" t="s">
        <v>36</v>
      </c>
      <c r="D7" s="30" t="s">
        <v>47</v>
      </c>
      <c r="E7" s="31">
        <v>10000</v>
      </c>
      <c r="F7" s="30" t="s">
        <v>46</v>
      </c>
      <c r="H7" s="43" t="s">
        <v>63</v>
      </c>
      <c r="I7" s="42" t="s">
        <v>41</v>
      </c>
      <c r="J7" s="42" t="s">
        <v>302</v>
      </c>
    </row>
    <row r="8" spans="2:10" x14ac:dyDescent="0.35">
      <c r="B8" s="23" t="s">
        <v>19</v>
      </c>
      <c r="H8" s="43" t="s">
        <v>64</v>
      </c>
      <c r="I8" s="42" t="s">
        <v>41</v>
      </c>
      <c r="J8" s="42" t="s">
        <v>302</v>
      </c>
    </row>
    <row r="9" spans="2:10" x14ac:dyDescent="0.35">
      <c r="B9" s="23" t="s">
        <v>22</v>
      </c>
      <c r="D9" s="110" t="s">
        <v>304</v>
      </c>
      <c r="E9" s="112"/>
      <c r="H9" s="43" t="s">
        <v>233</v>
      </c>
      <c r="I9" s="42" t="s">
        <v>38</v>
      </c>
      <c r="J9" s="42" t="s">
        <v>302</v>
      </c>
    </row>
    <row r="10" spans="2:10" x14ac:dyDescent="0.35">
      <c r="B10" s="23" t="s">
        <v>20</v>
      </c>
      <c r="D10" t="s">
        <v>303</v>
      </c>
      <c r="E10" s="23" t="s">
        <v>48</v>
      </c>
      <c r="H10" s="43" t="s">
        <v>65</v>
      </c>
      <c r="I10" s="42" t="s">
        <v>41</v>
      </c>
      <c r="J10" s="42" t="s">
        <v>301</v>
      </c>
    </row>
    <row r="11" spans="2:10" x14ac:dyDescent="0.35">
      <c r="B11" s="23" t="s">
        <v>37</v>
      </c>
      <c r="D11"/>
      <c r="E11" s="23">
        <v>-1</v>
      </c>
      <c r="H11" s="43" t="s">
        <v>234</v>
      </c>
      <c r="I11" s="42" t="s">
        <v>38</v>
      </c>
      <c r="J11" s="42" t="s">
        <v>302</v>
      </c>
    </row>
    <row r="12" spans="2:10" x14ac:dyDescent="0.35">
      <c r="B12" t="s">
        <v>315</v>
      </c>
      <c r="D12" s="23" t="s">
        <v>301</v>
      </c>
      <c r="E12" s="23">
        <v>0</v>
      </c>
      <c r="H12" s="43" t="s">
        <v>66</v>
      </c>
      <c r="I12" s="42" t="s">
        <v>41</v>
      </c>
      <c r="J12" s="42" t="s">
        <v>302</v>
      </c>
    </row>
    <row r="13" spans="2:10" x14ac:dyDescent="0.35">
      <c r="B13" t="s">
        <v>316</v>
      </c>
      <c r="D13" s="23" t="s">
        <v>302</v>
      </c>
      <c r="E13" s="23">
        <v>1</v>
      </c>
      <c r="H13" s="43" t="s">
        <v>67</v>
      </c>
      <c r="I13" s="42" t="s">
        <v>41</v>
      </c>
      <c r="J13" s="42" t="s">
        <v>302</v>
      </c>
    </row>
    <row r="14" spans="2:10" x14ac:dyDescent="0.35">
      <c r="B14" t="s">
        <v>317</v>
      </c>
      <c r="H14" s="43" t="s">
        <v>235</v>
      </c>
      <c r="I14" s="42" t="s">
        <v>38</v>
      </c>
      <c r="J14" s="42" t="s">
        <v>301</v>
      </c>
    </row>
    <row r="15" spans="2:10" x14ac:dyDescent="0.35">
      <c r="H15" s="43" t="s">
        <v>68</v>
      </c>
      <c r="I15" s="42" t="s">
        <v>41</v>
      </c>
      <c r="J15" s="42" t="s">
        <v>302</v>
      </c>
    </row>
    <row r="16" spans="2:10" x14ac:dyDescent="0.35">
      <c r="D16" s="110" t="s">
        <v>56</v>
      </c>
      <c r="E16" s="111"/>
      <c r="F16" s="112"/>
      <c r="H16" s="43" t="s">
        <v>236</v>
      </c>
      <c r="I16" s="42" t="s">
        <v>38</v>
      </c>
      <c r="J16" s="42" t="s">
        <v>302</v>
      </c>
    </row>
    <row r="17" spans="2:10" x14ac:dyDescent="0.35">
      <c r="D17" s="23" t="s">
        <v>18</v>
      </c>
      <c r="E17" t="s">
        <v>57</v>
      </c>
      <c r="F17" t="s">
        <v>58</v>
      </c>
      <c r="H17" s="43" t="s">
        <v>237</v>
      </c>
      <c r="I17" s="42" t="s">
        <v>38</v>
      </c>
      <c r="J17" s="42" t="s">
        <v>301</v>
      </c>
    </row>
    <row r="18" spans="2:10" x14ac:dyDescent="0.35">
      <c r="D18" s="23" t="s">
        <v>23</v>
      </c>
      <c r="E18" s="45"/>
      <c r="F18" s="45"/>
      <c r="H18" s="43" t="s">
        <v>69</v>
      </c>
      <c r="I18" s="42" t="s">
        <v>41</v>
      </c>
      <c r="J18" s="42" t="s">
        <v>301</v>
      </c>
    </row>
    <row r="19" spans="2:10" ht="14" thickBot="1" x14ac:dyDescent="0.4">
      <c r="D19"/>
      <c r="E19" s="45"/>
      <c r="F19" s="45"/>
      <c r="H19" s="43" t="s">
        <v>238</v>
      </c>
      <c r="I19" s="42" t="s">
        <v>38</v>
      </c>
      <c r="J19" s="42" t="s">
        <v>302</v>
      </c>
    </row>
    <row r="20" spans="2:10" x14ac:dyDescent="0.35">
      <c r="D20" s="84" t="s">
        <v>313</v>
      </c>
      <c r="E20" s="85">
        <v>35000</v>
      </c>
      <c r="F20" s="86">
        <v>60000</v>
      </c>
      <c r="H20" s="43" t="s">
        <v>70</v>
      </c>
      <c r="I20" s="42" t="s">
        <v>41</v>
      </c>
      <c r="J20" s="42" t="s">
        <v>301</v>
      </c>
    </row>
    <row r="21" spans="2:10" x14ac:dyDescent="0.35">
      <c r="D21" s="87" t="s">
        <v>314</v>
      </c>
      <c r="E21" s="45">
        <v>35000</v>
      </c>
      <c r="F21" s="88">
        <v>60000</v>
      </c>
      <c r="H21" s="43" t="s">
        <v>71</v>
      </c>
      <c r="I21" s="42" t="s">
        <v>41</v>
      </c>
      <c r="J21" s="42" t="s">
        <v>301</v>
      </c>
    </row>
    <row r="22" spans="2:10" x14ac:dyDescent="0.35">
      <c r="D22" s="87" t="s">
        <v>312</v>
      </c>
      <c r="E22" s="45">
        <v>35000</v>
      </c>
      <c r="F22" s="88">
        <v>50000</v>
      </c>
      <c r="H22" s="43" t="s">
        <v>72</v>
      </c>
      <c r="I22" s="42" t="s">
        <v>41</v>
      </c>
      <c r="J22" s="42" t="s">
        <v>301</v>
      </c>
    </row>
    <row r="23" spans="2:10" x14ac:dyDescent="0.35">
      <c r="D23" s="89" t="s">
        <v>19</v>
      </c>
      <c r="E23" s="45">
        <v>35000</v>
      </c>
      <c r="F23" s="88">
        <v>50000</v>
      </c>
      <c r="H23" s="43" t="s">
        <v>73</v>
      </c>
      <c r="I23" s="42" t="s">
        <v>41</v>
      </c>
      <c r="J23" s="42" t="s">
        <v>302</v>
      </c>
    </row>
    <row r="24" spans="2:10" ht="14" thickBot="1" x14ac:dyDescent="0.4">
      <c r="B24" s="23" t="s">
        <v>51</v>
      </c>
      <c r="D24" s="90" t="s">
        <v>20</v>
      </c>
      <c r="E24" s="91">
        <v>35000</v>
      </c>
      <c r="F24" s="92">
        <v>50000</v>
      </c>
      <c r="H24" s="43" t="s">
        <v>239</v>
      </c>
      <c r="I24" s="42" t="s">
        <v>38</v>
      </c>
      <c r="J24" s="42" t="s">
        <v>301</v>
      </c>
    </row>
    <row r="25" spans="2:10" ht="14" thickBot="1" x14ac:dyDescent="0.4">
      <c r="D25" s="93" t="s">
        <v>36</v>
      </c>
      <c r="E25" s="94">
        <v>15000</v>
      </c>
      <c r="F25" s="95">
        <v>35000</v>
      </c>
      <c r="H25" s="43" t="s">
        <v>240</v>
      </c>
      <c r="I25" s="42" t="s">
        <v>38</v>
      </c>
      <c r="J25" s="42" t="s">
        <v>302</v>
      </c>
    </row>
    <row r="26" spans="2:10" x14ac:dyDescent="0.35">
      <c r="B26" s="23" t="s">
        <v>52</v>
      </c>
      <c r="D26" s="84" t="s">
        <v>287</v>
      </c>
      <c r="E26" s="85">
        <v>5000</v>
      </c>
      <c r="F26" s="86">
        <v>11000</v>
      </c>
      <c r="H26" s="43" t="s">
        <v>74</v>
      </c>
      <c r="I26" s="42" t="s">
        <v>41</v>
      </c>
      <c r="J26" s="42" t="s">
        <v>301</v>
      </c>
    </row>
    <row r="27" spans="2:10" ht="14" thickBot="1" x14ac:dyDescent="0.4">
      <c r="B27" s="23" t="s">
        <v>53</v>
      </c>
      <c r="D27" s="107" t="s">
        <v>22</v>
      </c>
      <c r="E27" s="91">
        <v>5000</v>
      </c>
      <c r="F27" s="92">
        <v>11000</v>
      </c>
      <c r="H27" s="43" t="s">
        <v>75</v>
      </c>
      <c r="I27" s="42" t="s">
        <v>41</v>
      </c>
      <c r="J27" s="42" t="s">
        <v>301</v>
      </c>
    </row>
    <row r="28" spans="2:10" x14ac:dyDescent="0.35">
      <c r="D28" s="84" t="s">
        <v>315</v>
      </c>
      <c r="E28" s="85">
        <v>3000</v>
      </c>
      <c r="F28" s="86">
        <v>8000</v>
      </c>
      <c r="H28" s="43" t="s">
        <v>76</v>
      </c>
      <c r="I28" s="42" t="s">
        <v>41</v>
      </c>
      <c r="J28" s="42" t="s">
        <v>301</v>
      </c>
    </row>
    <row r="29" spans="2:10" x14ac:dyDescent="0.35">
      <c r="D29" s="87" t="s">
        <v>317</v>
      </c>
      <c r="E29" s="45">
        <v>3000</v>
      </c>
      <c r="F29" s="88">
        <v>8000</v>
      </c>
      <c r="H29" s="43" t="s">
        <v>77</v>
      </c>
      <c r="I29" s="42" t="s">
        <v>41</v>
      </c>
      <c r="J29" s="42" t="s">
        <v>301</v>
      </c>
    </row>
    <row r="30" spans="2:10" ht="14" thickBot="1" x14ac:dyDescent="0.4">
      <c r="D30" s="96" t="s">
        <v>316</v>
      </c>
      <c r="E30" s="91">
        <v>3000</v>
      </c>
      <c r="F30" s="92">
        <v>8000</v>
      </c>
      <c r="H30" s="43" t="s">
        <v>197</v>
      </c>
      <c r="I30" s="42" t="s">
        <v>41</v>
      </c>
      <c r="J30" s="42" t="s">
        <v>301</v>
      </c>
    </row>
    <row r="31" spans="2:10" x14ac:dyDescent="0.35">
      <c r="E31" s="45"/>
      <c r="F31" s="45"/>
      <c r="H31" s="43" t="s">
        <v>241</v>
      </c>
      <c r="I31" s="42" t="s">
        <v>38</v>
      </c>
      <c r="J31" s="42" t="s">
        <v>302</v>
      </c>
    </row>
    <row r="32" spans="2:10" x14ac:dyDescent="0.35">
      <c r="E32" s="45"/>
      <c r="F32" s="45"/>
      <c r="H32" s="43" t="s">
        <v>202</v>
      </c>
      <c r="I32" s="42" t="s">
        <v>40</v>
      </c>
      <c r="J32" s="42" t="s">
        <v>302</v>
      </c>
    </row>
    <row r="33" spans="8:10" x14ac:dyDescent="0.35">
      <c r="H33" s="43" t="s">
        <v>78</v>
      </c>
      <c r="I33" s="42" t="s">
        <v>41</v>
      </c>
      <c r="J33" s="42" t="s">
        <v>301</v>
      </c>
    </row>
    <row r="34" spans="8:10" x14ac:dyDescent="0.35">
      <c r="H34" s="43" t="s">
        <v>242</v>
      </c>
      <c r="I34" s="42" t="s">
        <v>38</v>
      </c>
      <c r="J34" s="42" t="s">
        <v>301</v>
      </c>
    </row>
    <row r="35" spans="8:10" x14ac:dyDescent="0.35">
      <c r="H35" s="43" t="s">
        <v>79</v>
      </c>
      <c r="I35" s="42" t="s">
        <v>41</v>
      </c>
      <c r="J35" s="42" t="s">
        <v>301</v>
      </c>
    </row>
    <row r="36" spans="8:10" x14ac:dyDescent="0.35">
      <c r="H36" s="43" t="s">
        <v>243</v>
      </c>
      <c r="I36" s="42" t="s">
        <v>38</v>
      </c>
      <c r="J36" s="42" t="s">
        <v>302</v>
      </c>
    </row>
    <row r="37" spans="8:10" x14ac:dyDescent="0.35">
      <c r="H37" s="43" t="s">
        <v>80</v>
      </c>
      <c r="I37" s="42" t="s">
        <v>41</v>
      </c>
      <c r="J37" s="42" t="s">
        <v>301</v>
      </c>
    </row>
    <row r="38" spans="8:10" x14ac:dyDescent="0.35">
      <c r="H38" s="43" t="s">
        <v>244</v>
      </c>
      <c r="I38" s="42" t="s">
        <v>38</v>
      </c>
      <c r="J38" s="42" t="s">
        <v>302</v>
      </c>
    </row>
    <row r="39" spans="8:10" x14ac:dyDescent="0.35">
      <c r="H39" s="43" t="s">
        <v>81</v>
      </c>
      <c r="I39" s="42" t="s">
        <v>41</v>
      </c>
      <c r="J39" s="42" t="s">
        <v>302</v>
      </c>
    </row>
    <row r="40" spans="8:10" x14ac:dyDescent="0.35">
      <c r="H40" s="43" t="s">
        <v>82</v>
      </c>
      <c r="I40" s="42" t="s">
        <v>41</v>
      </c>
      <c r="J40" s="42" t="s">
        <v>302</v>
      </c>
    </row>
    <row r="41" spans="8:10" x14ac:dyDescent="0.35">
      <c r="H41" s="43" t="s">
        <v>83</v>
      </c>
      <c r="I41" s="42" t="s">
        <v>41</v>
      </c>
      <c r="J41" s="42" t="s">
        <v>301</v>
      </c>
    </row>
    <row r="42" spans="8:10" x14ac:dyDescent="0.35">
      <c r="H42" s="43" t="s">
        <v>245</v>
      </c>
      <c r="I42" s="42" t="s">
        <v>38</v>
      </c>
      <c r="J42" s="42" t="s">
        <v>301</v>
      </c>
    </row>
    <row r="43" spans="8:10" x14ac:dyDescent="0.35">
      <c r="H43" s="43" t="s">
        <v>84</v>
      </c>
      <c r="I43" s="42" t="s">
        <v>41</v>
      </c>
      <c r="J43" s="42" t="s">
        <v>301</v>
      </c>
    </row>
    <row r="44" spans="8:10" x14ac:dyDescent="0.35">
      <c r="H44" s="43" t="s">
        <v>85</v>
      </c>
      <c r="I44" s="42" t="s">
        <v>41</v>
      </c>
      <c r="J44" s="42" t="s">
        <v>302</v>
      </c>
    </row>
    <row r="45" spans="8:10" x14ac:dyDescent="0.35">
      <c r="H45" s="43" t="s">
        <v>246</v>
      </c>
      <c r="I45" s="42" t="s">
        <v>38</v>
      </c>
      <c r="J45" s="42" t="s">
        <v>302</v>
      </c>
    </row>
    <row r="46" spans="8:10" x14ac:dyDescent="0.35">
      <c r="H46" s="43" t="s">
        <v>86</v>
      </c>
      <c r="I46" s="42" t="s">
        <v>41</v>
      </c>
      <c r="J46" s="42" t="s">
        <v>302</v>
      </c>
    </row>
    <row r="47" spans="8:10" x14ac:dyDescent="0.35">
      <c r="H47" s="43" t="s">
        <v>247</v>
      </c>
      <c r="I47" s="42" t="s">
        <v>38</v>
      </c>
      <c r="J47" s="42" t="s">
        <v>302</v>
      </c>
    </row>
    <row r="48" spans="8:10" x14ac:dyDescent="0.35">
      <c r="H48" s="43" t="s">
        <v>248</v>
      </c>
      <c r="I48" s="42" t="s">
        <v>38</v>
      </c>
      <c r="J48" s="42" t="s">
        <v>302</v>
      </c>
    </row>
    <row r="49" spans="8:10" x14ac:dyDescent="0.35">
      <c r="H49" s="43" t="s">
        <v>87</v>
      </c>
      <c r="I49" s="42" t="s">
        <v>41</v>
      </c>
      <c r="J49" s="42" t="s">
        <v>301</v>
      </c>
    </row>
    <row r="50" spans="8:10" x14ac:dyDescent="0.35">
      <c r="H50" s="43" t="s">
        <v>88</v>
      </c>
      <c r="I50" s="42" t="s">
        <v>41</v>
      </c>
      <c r="J50" s="42" t="s">
        <v>301</v>
      </c>
    </row>
    <row r="51" spans="8:10" x14ac:dyDescent="0.35">
      <c r="H51" s="43" t="s">
        <v>89</v>
      </c>
      <c r="I51" s="42" t="s">
        <v>41</v>
      </c>
      <c r="J51" s="42" t="s">
        <v>302</v>
      </c>
    </row>
    <row r="52" spans="8:10" x14ac:dyDescent="0.35">
      <c r="H52" s="43" t="s">
        <v>249</v>
      </c>
      <c r="I52" s="42" t="s">
        <v>38</v>
      </c>
      <c r="J52" s="42" t="s">
        <v>301</v>
      </c>
    </row>
    <row r="53" spans="8:10" x14ac:dyDescent="0.35">
      <c r="H53" s="43" t="s">
        <v>250</v>
      </c>
      <c r="I53" s="42" t="s">
        <v>38</v>
      </c>
      <c r="J53" s="42" t="s">
        <v>301</v>
      </c>
    </row>
    <row r="54" spans="8:10" x14ac:dyDescent="0.35">
      <c r="H54" s="43" t="s">
        <v>203</v>
      </c>
      <c r="I54" s="42" t="s">
        <v>40</v>
      </c>
      <c r="J54" s="42" t="s">
        <v>302</v>
      </c>
    </row>
    <row r="55" spans="8:10" x14ac:dyDescent="0.35">
      <c r="H55" s="43" t="s">
        <v>90</v>
      </c>
      <c r="I55" s="42" t="s">
        <v>41</v>
      </c>
      <c r="J55" s="42" t="s">
        <v>301</v>
      </c>
    </row>
    <row r="56" spans="8:10" x14ac:dyDescent="0.35">
      <c r="H56" s="43" t="s">
        <v>91</v>
      </c>
      <c r="I56" s="42" t="s">
        <v>41</v>
      </c>
      <c r="J56" s="42" t="s">
        <v>301</v>
      </c>
    </row>
    <row r="57" spans="8:10" x14ac:dyDescent="0.35">
      <c r="H57" s="43" t="s">
        <v>92</v>
      </c>
      <c r="I57" s="42" t="s">
        <v>41</v>
      </c>
      <c r="J57" s="42" t="s">
        <v>301</v>
      </c>
    </row>
    <row r="58" spans="8:10" x14ac:dyDescent="0.35">
      <c r="H58" s="43" t="s">
        <v>204</v>
      </c>
      <c r="I58" s="42" t="s">
        <v>40</v>
      </c>
      <c r="J58" s="42" t="s">
        <v>302</v>
      </c>
    </row>
    <row r="59" spans="8:10" x14ac:dyDescent="0.35">
      <c r="H59" s="43" t="s">
        <v>93</v>
      </c>
      <c r="I59" s="42" t="s">
        <v>41</v>
      </c>
      <c r="J59" s="42" t="s">
        <v>302</v>
      </c>
    </row>
    <row r="60" spans="8:10" x14ac:dyDescent="0.35">
      <c r="H60" s="43" t="s">
        <v>205</v>
      </c>
      <c r="I60" s="42" t="s">
        <v>40</v>
      </c>
      <c r="J60" s="42" t="s">
        <v>302</v>
      </c>
    </row>
    <row r="61" spans="8:10" x14ac:dyDescent="0.35">
      <c r="H61" s="43" t="s">
        <v>94</v>
      </c>
      <c r="I61" s="42" t="s">
        <v>41</v>
      </c>
      <c r="J61" s="42" t="s">
        <v>302</v>
      </c>
    </row>
    <row r="62" spans="8:10" x14ac:dyDescent="0.35">
      <c r="H62" s="43" t="s">
        <v>227</v>
      </c>
      <c r="I62" s="42" t="s">
        <v>39</v>
      </c>
      <c r="J62" s="42" t="s">
        <v>302</v>
      </c>
    </row>
    <row r="63" spans="8:10" x14ac:dyDescent="0.35">
      <c r="H63" s="43" t="s">
        <v>95</v>
      </c>
      <c r="I63" s="42" t="s">
        <v>41</v>
      </c>
      <c r="J63" s="42" t="s">
        <v>302</v>
      </c>
    </row>
    <row r="64" spans="8:10" x14ac:dyDescent="0.35">
      <c r="H64" s="43" t="s">
        <v>251</v>
      </c>
      <c r="I64" s="42" t="s">
        <v>38</v>
      </c>
      <c r="J64" s="42" t="s">
        <v>302</v>
      </c>
    </row>
    <row r="65" spans="8:10" x14ac:dyDescent="0.35">
      <c r="H65" s="43" t="s">
        <v>96</v>
      </c>
      <c r="I65" s="42" t="s">
        <v>41</v>
      </c>
      <c r="J65" s="42" t="s">
        <v>302</v>
      </c>
    </row>
    <row r="66" spans="8:10" x14ac:dyDescent="0.35">
      <c r="H66" s="43" t="s">
        <v>97</v>
      </c>
      <c r="I66" s="42" t="s">
        <v>41</v>
      </c>
      <c r="J66" s="42" t="s">
        <v>301</v>
      </c>
    </row>
    <row r="67" spans="8:10" x14ac:dyDescent="0.35">
      <c r="H67" s="43" t="s">
        <v>252</v>
      </c>
      <c r="I67" s="42" t="s">
        <v>38</v>
      </c>
      <c r="J67" s="42" t="s">
        <v>302</v>
      </c>
    </row>
    <row r="68" spans="8:10" x14ac:dyDescent="0.35">
      <c r="H68" s="43" t="s">
        <v>206</v>
      </c>
      <c r="I68" s="42" t="s">
        <v>40</v>
      </c>
      <c r="J68" s="42" t="s">
        <v>301</v>
      </c>
    </row>
    <row r="69" spans="8:10" x14ac:dyDescent="0.35">
      <c r="H69" s="43" t="s">
        <v>253</v>
      </c>
      <c r="I69" s="42" t="s">
        <v>38</v>
      </c>
      <c r="J69" s="42" t="s">
        <v>301</v>
      </c>
    </row>
    <row r="70" spans="8:10" x14ac:dyDescent="0.35">
      <c r="H70" s="43" t="s">
        <v>98</v>
      </c>
      <c r="I70" s="42" t="s">
        <v>41</v>
      </c>
      <c r="J70" s="42" t="s">
        <v>301</v>
      </c>
    </row>
    <row r="71" spans="8:10" x14ac:dyDescent="0.35">
      <c r="H71" s="43" t="s">
        <v>200</v>
      </c>
      <c r="I71" s="42" t="s">
        <v>41</v>
      </c>
      <c r="J71" s="42" t="s">
        <v>301</v>
      </c>
    </row>
    <row r="72" spans="8:10" x14ac:dyDescent="0.35">
      <c r="H72" s="43" t="s">
        <v>99</v>
      </c>
      <c r="I72" s="42" t="s">
        <v>41</v>
      </c>
      <c r="J72" s="42" t="s">
        <v>301</v>
      </c>
    </row>
    <row r="73" spans="8:10" x14ac:dyDescent="0.35">
      <c r="H73" s="43" t="s">
        <v>207</v>
      </c>
      <c r="I73" s="42" t="s">
        <v>40</v>
      </c>
      <c r="J73" s="42" t="s">
        <v>302</v>
      </c>
    </row>
    <row r="74" spans="8:10" x14ac:dyDescent="0.35">
      <c r="H74" s="43" t="s">
        <v>254</v>
      </c>
      <c r="I74" s="42" t="s">
        <v>38</v>
      </c>
      <c r="J74" s="42" t="s">
        <v>301</v>
      </c>
    </row>
    <row r="75" spans="8:10" x14ac:dyDescent="0.35">
      <c r="H75" s="43" t="s">
        <v>196</v>
      </c>
      <c r="I75" s="42" t="s">
        <v>41</v>
      </c>
      <c r="J75" s="42" t="s">
        <v>302</v>
      </c>
    </row>
    <row r="76" spans="8:10" x14ac:dyDescent="0.35">
      <c r="H76" s="43" t="s">
        <v>100</v>
      </c>
      <c r="I76" s="42" t="s">
        <v>41</v>
      </c>
      <c r="J76" s="42" t="s">
        <v>302</v>
      </c>
    </row>
    <row r="77" spans="8:10" x14ac:dyDescent="0.35">
      <c r="H77" s="43" t="s">
        <v>101</v>
      </c>
      <c r="I77" s="42" t="s">
        <v>41</v>
      </c>
      <c r="J77" s="42" t="s">
        <v>302</v>
      </c>
    </row>
    <row r="78" spans="8:10" x14ac:dyDescent="0.35">
      <c r="H78" s="43" t="s">
        <v>102</v>
      </c>
      <c r="I78" s="42" t="s">
        <v>41</v>
      </c>
      <c r="J78" s="42" t="s">
        <v>302</v>
      </c>
    </row>
    <row r="79" spans="8:10" x14ac:dyDescent="0.35">
      <c r="H79" s="43" t="s">
        <v>255</v>
      </c>
      <c r="I79" s="42" t="s">
        <v>38</v>
      </c>
      <c r="J79" s="42" t="s">
        <v>302</v>
      </c>
    </row>
    <row r="80" spans="8:10" x14ac:dyDescent="0.35">
      <c r="H80" s="43" t="s">
        <v>103</v>
      </c>
      <c r="I80" s="42" t="s">
        <v>41</v>
      </c>
      <c r="J80" s="42" t="s">
        <v>302</v>
      </c>
    </row>
    <row r="81" spans="8:10" x14ac:dyDescent="0.35">
      <c r="H81" s="43" t="s">
        <v>104</v>
      </c>
      <c r="I81" s="42" t="s">
        <v>41</v>
      </c>
      <c r="J81" s="42" t="s">
        <v>301</v>
      </c>
    </row>
    <row r="82" spans="8:10" x14ac:dyDescent="0.35">
      <c r="H82" s="43" t="s">
        <v>208</v>
      </c>
      <c r="I82" s="42" t="s">
        <v>40</v>
      </c>
      <c r="J82" s="42" t="s">
        <v>302</v>
      </c>
    </row>
    <row r="83" spans="8:10" x14ac:dyDescent="0.35">
      <c r="H83" s="43" t="s">
        <v>209</v>
      </c>
      <c r="I83" s="42" t="s">
        <v>40</v>
      </c>
      <c r="J83" s="42" t="s">
        <v>301</v>
      </c>
    </row>
    <row r="84" spans="8:10" x14ac:dyDescent="0.35">
      <c r="H84" s="43" t="s">
        <v>210</v>
      </c>
      <c r="I84" s="42" t="s">
        <v>40</v>
      </c>
      <c r="J84" s="42" t="s">
        <v>301</v>
      </c>
    </row>
    <row r="85" spans="8:10" x14ac:dyDescent="0.35">
      <c r="H85" s="43" t="s">
        <v>105</v>
      </c>
      <c r="I85" s="42" t="s">
        <v>41</v>
      </c>
      <c r="J85" s="42" t="s">
        <v>302</v>
      </c>
    </row>
    <row r="86" spans="8:10" x14ac:dyDescent="0.35">
      <c r="H86" s="43" t="s">
        <v>106</v>
      </c>
      <c r="I86" s="42" t="s">
        <v>41</v>
      </c>
      <c r="J86" s="42" t="s">
        <v>301</v>
      </c>
    </row>
    <row r="87" spans="8:10" x14ac:dyDescent="0.35">
      <c r="H87" s="43" t="s">
        <v>107</v>
      </c>
      <c r="I87" s="42" t="s">
        <v>41</v>
      </c>
      <c r="J87" s="42" t="s">
        <v>302</v>
      </c>
    </row>
    <row r="88" spans="8:10" x14ac:dyDescent="0.35">
      <c r="H88" s="43" t="s">
        <v>108</v>
      </c>
      <c r="I88" s="42" t="s">
        <v>41</v>
      </c>
      <c r="J88" s="42" t="s">
        <v>301</v>
      </c>
    </row>
    <row r="89" spans="8:10" x14ac:dyDescent="0.35">
      <c r="H89" s="43" t="s">
        <v>109</v>
      </c>
      <c r="I89" s="42" t="s">
        <v>41</v>
      </c>
      <c r="J89" s="42" t="s">
        <v>301</v>
      </c>
    </row>
    <row r="90" spans="8:10" x14ac:dyDescent="0.35">
      <c r="H90" s="43" t="s">
        <v>110</v>
      </c>
      <c r="I90" s="42" t="s">
        <v>41</v>
      </c>
      <c r="J90" s="42" t="s">
        <v>302</v>
      </c>
    </row>
    <row r="91" spans="8:10" x14ac:dyDescent="0.35">
      <c r="H91" s="43" t="s">
        <v>111</v>
      </c>
      <c r="I91" s="42" t="s">
        <v>41</v>
      </c>
      <c r="J91" s="42" t="s">
        <v>302</v>
      </c>
    </row>
    <row r="92" spans="8:10" x14ac:dyDescent="0.35">
      <c r="H92" s="43" t="s">
        <v>112</v>
      </c>
      <c r="I92" s="42" t="s">
        <v>41</v>
      </c>
      <c r="J92" s="42" t="s">
        <v>302</v>
      </c>
    </row>
    <row r="93" spans="8:10" x14ac:dyDescent="0.35">
      <c r="H93" s="43" t="s">
        <v>113</v>
      </c>
      <c r="I93" s="42" t="s">
        <v>41</v>
      </c>
      <c r="J93" s="42" t="s">
        <v>301</v>
      </c>
    </row>
    <row r="94" spans="8:10" x14ac:dyDescent="0.35">
      <c r="H94" s="43" t="s">
        <v>114</v>
      </c>
      <c r="I94" s="42" t="s">
        <v>41</v>
      </c>
      <c r="J94" s="42" t="s">
        <v>302</v>
      </c>
    </row>
    <row r="95" spans="8:10" x14ac:dyDescent="0.35">
      <c r="H95" s="43" t="s">
        <v>256</v>
      </c>
      <c r="I95" s="42" t="s">
        <v>38</v>
      </c>
      <c r="J95" s="42" t="s">
        <v>302</v>
      </c>
    </row>
    <row r="96" spans="8:10" x14ac:dyDescent="0.35">
      <c r="H96" s="43" t="s">
        <v>115</v>
      </c>
      <c r="I96" s="42" t="s">
        <v>41</v>
      </c>
      <c r="J96" s="42" t="s">
        <v>301</v>
      </c>
    </row>
    <row r="97" spans="8:10" x14ac:dyDescent="0.35">
      <c r="H97" s="43" t="s">
        <v>116</v>
      </c>
      <c r="I97" s="42" t="s">
        <v>41</v>
      </c>
      <c r="J97" s="42" t="s">
        <v>301</v>
      </c>
    </row>
    <row r="98" spans="8:10" x14ac:dyDescent="0.35">
      <c r="H98" s="43" t="s">
        <v>211</v>
      </c>
      <c r="I98" s="42" t="s">
        <v>40</v>
      </c>
      <c r="J98" s="42" t="s">
        <v>301</v>
      </c>
    </row>
    <row r="99" spans="8:10" x14ac:dyDescent="0.35">
      <c r="H99" s="43" t="s">
        <v>117</v>
      </c>
      <c r="I99" s="42" t="s">
        <v>41</v>
      </c>
      <c r="J99" s="42" t="s">
        <v>301</v>
      </c>
    </row>
    <row r="100" spans="8:10" x14ac:dyDescent="0.35">
      <c r="H100" s="43" t="s">
        <v>212</v>
      </c>
      <c r="I100" s="42" t="s">
        <v>40</v>
      </c>
      <c r="J100" s="42" t="s">
        <v>301</v>
      </c>
    </row>
    <row r="101" spans="8:10" x14ac:dyDescent="0.35">
      <c r="H101" s="43" t="s">
        <v>257</v>
      </c>
      <c r="I101" s="42" t="s">
        <v>38</v>
      </c>
      <c r="J101" s="42" t="s">
        <v>302</v>
      </c>
    </row>
    <row r="102" spans="8:10" x14ac:dyDescent="0.35">
      <c r="H102" s="43" t="s">
        <v>118</v>
      </c>
      <c r="I102" s="42" t="s">
        <v>41</v>
      </c>
      <c r="J102" s="42" t="s">
        <v>301</v>
      </c>
    </row>
    <row r="103" spans="8:10" x14ac:dyDescent="0.35">
      <c r="H103" s="43" t="s">
        <v>119</v>
      </c>
      <c r="I103" s="42" t="s">
        <v>41</v>
      </c>
      <c r="J103" s="42" t="s">
        <v>302</v>
      </c>
    </row>
    <row r="104" spans="8:10" x14ac:dyDescent="0.35">
      <c r="H104" s="43" t="s">
        <v>120</v>
      </c>
      <c r="I104" s="42" t="s">
        <v>41</v>
      </c>
      <c r="J104" s="42" t="s">
        <v>301</v>
      </c>
    </row>
    <row r="105" spans="8:10" x14ac:dyDescent="0.35">
      <c r="H105" s="43" t="s">
        <v>213</v>
      </c>
      <c r="I105" s="42" t="s">
        <v>40</v>
      </c>
      <c r="J105" s="42" t="s">
        <v>302</v>
      </c>
    </row>
    <row r="106" spans="8:10" x14ac:dyDescent="0.35">
      <c r="H106" s="43" t="s">
        <v>228</v>
      </c>
      <c r="I106" s="42" t="s">
        <v>39</v>
      </c>
      <c r="J106" s="42" t="s">
        <v>302</v>
      </c>
    </row>
    <row r="107" spans="8:10" x14ac:dyDescent="0.35">
      <c r="H107" s="43" t="s">
        <v>121</v>
      </c>
      <c r="I107" s="42" t="s">
        <v>41</v>
      </c>
      <c r="J107" s="42" t="s">
        <v>302</v>
      </c>
    </row>
    <row r="108" spans="8:10" x14ac:dyDescent="0.35">
      <c r="H108" s="43" t="s">
        <v>258</v>
      </c>
      <c r="I108" s="42" t="s">
        <v>38</v>
      </c>
      <c r="J108" s="42" t="s">
        <v>302</v>
      </c>
    </row>
    <row r="109" spans="8:10" x14ac:dyDescent="0.35">
      <c r="H109" s="43" t="s">
        <v>214</v>
      </c>
      <c r="I109" s="42" t="s">
        <v>40</v>
      </c>
      <c r="J109" s="42" t="s">
        <v>301</v>
      </c>
    </row>
    <row r="110" spans="8:10" x14ac:dyDescent="0.35">
      <c r="H110" s="43" t="s">
        <v>259</v>
      </c>
      <c r="I110" s="42" t="s">
        <v>38</v>
      </c>
      <c r="J110" s="42" t="s">
        <v>301</v>
      </c>
    </row>
    <row r="111" spans="8:10" x14ac:dyDescent="0.35">
      <c r="H111" s="43" t="s">
        <v>122</v>
      </c>
      <c r="I111" s="42" t="s">
        <v>41</v>
      </c>
      <c r="J111" s="42" t="s">
        <v>301</v>
      </c>
    </row>
    <row r="112" spans="8:10" x14ac:dyDescent="0.35">
      <c r="H112" s="43" t="s">
        <v>123</v>
      </c>
      <c r="I112" s="42" t="s">
        <v>41</v>
      </c>
      <c r="J112" s="42" t="s">
        <v>301</v>
      </c>
    </row>
    <row r="113" spans="8:10" x14ac:dyDescent="0.35">
      <c r="H113" s="43" t="s">
        <v>215</v>
      </c>
      <c r="I113" s="42" t="s">
        <v>40</v>
      </c>
      <c r="J113" s="42" t="s">
        <v>302</v>
      </c>
    </row>
    <row r="114" spans="8:10" x14ac:dyDescent="0.35">
      <c r="H114" s="43" t="s">
        <v>229</v>
      </c>
      <c r="I114" s="42" t="s">
        <v>39</v>
      </c>
      <c r="J114" s="42" t="s">
        <v>301</v>
      </c>
    </row>
    <row r="115" spans="8:10" x14ac:dyDescent="0.35">
      <c r="H115" s="43" t="s">
        <v>124</v>
      </c>
      <c r="I115" s="42" t="s">
        <v>41</v>
      </c>
      <c r="J115" s="42" t="s">
        <v>301</v>
      </c>
    </row>
    <row r="116" spans="8:10" x14ac:dyDescent="0.35">
      <c r="H116" s="43" t="s">
        <v>125</v>
      </c>
      <c r="I116" s="42" t="s">
        <v>41</v>
      </c>
      <c r="J116" s="42" t="s">
        <v>302</v>
      </c>
    </row>
    <row r="117" spans="8:10" x14ac:dyDescent="0.35">
      <c r="H117" s="43" t="s">
        <v>126</v>
      </c>
      <c r="I117" s="42" t="s">
        <v>41</v>
      </c>
      <c r="J117" s="42" t="s">
        <v>301</v>
      </c>
    </row>
    <row r="118" spans="8:10" x14ac:dyDescent="0.35">
      <c r="H118" s="43" t="s">
        <v>127</v>
      </c>
      <c r="I118" s="42" t="s">
        <v>41</v>
      </c>
      <c r="J118" s="42" t="s">
        <v>302</v>
      </c>
    </row>
    <row r="119" spans="8:10" x14ac:dyDescent="0.35">
      <c r="H119" s="43" t="s">
        <v>128</v>
      </c>
      <c r="I119" s="42" t="s">
        <v>41</v>
      </c>
      <c r="J119" s="42" t="s">
        <v>301</v>
      </c>
    </row>
    <row r="120" spans="8:10" x14ac:dyDescent="0.35">
      <c r="H120" s="43" t="s">
        <v>129</v>
      </c>
      <c r="I120" s="42" t="s">
        <v>41</v>
      </c>
      <c r="J120" s="42" t="s">
        <v>301</v>
      </c>
    </row>
    <row r="121" spans="8:10" x14ac:dyDescent="0.35">
      <c r="H121" s="43" t="s">
        <v>130</v>
      </c>
      <c r="I121" s="42" t="s">
        <v>41</v>
      </c>
      <c r="J121" s="42" t="s">
        <v>301</v>
      </c>
    </row>
    <row r="122" spans="8:10" x14ac:dyDescent="0.35">
      <c r="H122" s="43" t="s">
        <v>131</v>
      </c>
      <c r="I122" s="42" t="s">
        <v>41</v>
      </c>
      <c r="J122" s="42" t="s">
        <v>302</v>
      </c>
    </row>
    <row r="123" spans="8:10" x14ac:dyDescent="0.35">
      <c r="H123" s="43" t="s">
        <v>132</v>
      </c>
      <c r="I123" s="42" t="s">
        <v>41</v>
      </c>
      <c r="J123" s="42" t="s">
        <v>301</v>
      </c>
    </row>
    <row r="124" spans="8:10" x14ac:dyDescent="0.35">
      <c r="H124" s="43" t="s">
        <v>260</v>
      </c>
      <c r="I124" s="42" t="s">
        <v>38</v>
      </c>
      <c r="J124" s="42" t="s">
        <v>301</v>
      </c>
    </row>
    <row r="125" spans="8:10" x14ac:dyDescent="0.35">
      <c r="H125" s="43" t="s">
        <v>133</v>
      </c>
      <c r="I125" s="42" t="s">
        <v>41</v>
      </c>
      <c r="J125" s="42" t="s">
        <v>302</v>
      </c>
    </row>
    <row r="126" spans="8:10" x14ac:dyDescent="0.35">
      <c r="H126" s="43" t="s">
        <v>134</v>
      </c>
      <c r="I126" s="42" t="s">
        <v>41</v>
      </c>
      <c r="J126" s="42" t="s">
        <v>301</v>
      </c>
    </row>
    <row r="127" spans="8:10" x14ac:dyDescent="0.35">
      <c r="H127" s="43" t="s">
        <v>261</v>
      </c>
      <c r="I127" s="42" t="s">
        <v>38</v>
      </c>
      <c r="J127" s="42" t="s">
        <v>302</v>
      </c>
    </row>
    <row r="128" spans="8:10" x14ac:dyDescent="0.35">
      <c r="H128" s="43" t="s">
        <v>135</v>
      </c>
      <c r="I128" s="42" t="s">
        <v>41</v>
      </c>
      <c r="J128" s="42" t="s">
        <v>301</v>
      </c>
    </row>
    <row r="129" spans="8:10" x14ac:dyDescent="0.35">
      <c r="H129" s="43" t="s">
        <v>262</v>
      </c>
      <c r="I129" s="42" t="s">
        <v>38</v>
      </c>
      <c r="J129" s="42" t="s">
        <v>302</v>
      </c>
    </row>
    <row r="130" spans="8:10" x14ac:dyDescent="0.35">
      <c r="H130" s="43" t="s">
        <v>136</v>
      </c>
      <c r="I130" s="42" t="s">
        <v>41</v>
      </c>
      <c r="J130" s="42" t="s">
        <v>302</v>
      </c>
    </row>
    <row r="131" spans="8:10" x14ac:dyDescent="0.35">
      <c r="H131" s="43" t="s">
        <v>263</v>
      </c>
      <c r="I131" s="42" t="s">
        <v>38</v>
      </c>
      <c r="J131" s="42" t="s">
        <v>301</v>
      </c>
    </row>
    <row r="132" spans="8:10" x14ac:dyDescent="0.35">
      <c r="H132" s="43" t="s">
        <v>264</v>
      </c>
      <c r="I132" s="42" t="s">
        <v>38</v>
      </c>
      <c r="J132" s="42" t="s">
        <v>301</v>
      </c>
    </row>
    <row r="133" spans="8:10" x14ac:dyDescent="0.35">
      <c r="H133" s="43" t="s">
        <v>137</v>
      </c>
      <c r="I133" s="42" t="s">
        <v>41</v>
      </c>
      <c r="J133" s="42" t="s">
        <v>301</v>
      </c>
    </row>
    <row r="134" spans="8:10" x14ac:dyDescent="0.35">
      <c r="H134" s="43" t="s">
        <v>138</v>
      </c>
      <c r="I134" s="42" t="s">
        <v>41</v>
      </c>
      <c r="J134" s="42" t="s">
        <v>302</v>
      </c>
    </row>
    <row r="135" spans="8:10" x14ac:dyDescent="0.35">
      <c r="H135" s="43" t="s">
        <v>139</v>
      </c>
      <c r="I135" s="42" t="s">
        <v>41</v>
      </c>
      <c r="J135" s="42" t="s">
        <v>301</v>
      </c>
    </row>
    <row r="136" spans="8:10" x14ac:dyDescent="0.35">
      <c r="H136" s="43" t="s">
        <v>140</v>
      </c>
      <c r="I136" s="42" t="s">
        <v>41</v>
      </c>
      <c r="J136" s="42" t="s">
        <v>301</v>
      </c>
    </row>
    <row r="137" spans="8:10" x14ac:dyDescent="0.35">
      <c r="H137" s="43" t="s">
        <v>265</v>
      </c>
      <c r="I137" s="42" t="s">
        <v>38</v>
      </c>
      <c r="J137" s="42" t="s">
        <v>301</v>
      </c>
    </row>
    <row r="138" spans="8:10" x14ac:dyDescent="0.35">
      <c r="H138" s="43" t="s">
        <v>141</v>
      </c>
      <c r="I138" s="42" t="s">
        <v>41</v>
      </c>
      <c r="J138" s="42" t="s">
        <v>302</v>
      </c>
    </row>
    <row r="139" spans="8:10" x14ac:dyDescent="0.35">
      <c r="H139" s="43" t="s">
        <v>266</v>
      </c>
      <c r="I139" s="42" t="s">
        <v>38</v>
      </c>
      <c r="J139" s="42" t="s">
        <v>301</v>
      </c>
    </row>
    <row r="140" spans="8:10" x14ac:dyDescent="0.35">
      <c r="H140" s="43" t="s">
        <v>142</v>
      </c>
      <c r="I140" s="42" t="s">
        <v>41</v>
      </c>
      <c r="J140" s="42" t="s">
        <v>301</v>
      </c>
    </row>
    <row r="141" spans="8:10" x14ac:dyDescent="0.35">
      <c r="H141" s="43" t="s">
        <v>143</v>
      </c>
      <c r="I141" s="42" t="s">
        <v>41</v>
      </c>
      <c r="J141" s="42" t="s">
        <v>301</v>
      </c>
    </row>
    <row r="142" spans="8:10" x14ac:dyDescent="0.35">
      <c r="H142" s="43" t="s">
        <v>144</v>
      </c>
      <c r="I142" s="42" t="s">
        <v>41</v>
      </c>
      <c r="J142" s="42" t="s">
        <v>302</v>
      </c>
    </row>
    <row r="143" spans="8:10" x14ac:dyDescent="0.35">
      <c r="H143" s="43" t="s">
        <v>145</v>
      </c>
      <c r="I143" s="42" t="s">
        <v>41</v>
      </c>
      <c r="J143" s="42" t="s">
        <v>302</v>
      </c>
    </row>
    <row r="144" spans="8:10" x14ac:dyDescent="0.35">
      <c r="H144" s="43" t="s">
        <v>146</v>
      </c>
      <c r="I144" s="42" t="s">
        <v>41</v>
      </c>
      <c r="J144" s="42" t="s">
        <v>302</v>
      </c>
    </row>
    <row r="145" spans="8:10" x14ac:dyDescent="0.35">
      <c r="H145" s="43" t="s">
        <v>147</v>
      </c>
      <c r="I145" s="42" t="s">
        <v>41</v>
      </c>
      <c r="J145" s="42" t="s">
        <v>301</v>
      </c>
    </row>
    <row r="146" spans="8:10" x14ac:dyDescent="0.35">
      <c r="H146" s="43" t="s">
        <v>148</v>
      </c>
      <c r="I146" s="42" t="s">
        <v>41</v>
      </c>
      <c r="J146" s="42" t="s">
        <v>302</v>
      </c>
    </row>
    <row r="147" spans="8:10" x14ac:dyDescent="0.35">
      <c r="H147" s="43" t="s">
        <v>149</v>
      </c>
      <c r="I147" s="42" t="s">
        <v>41</v>
      </c>
      <c r="J147" s="42" t="s">
        <v>302</v>
      </c>
    </row>
    <row r="148" spans="8:10" x14ac:dyDescent="0.35">
      <c r="H148" s="43" t="s">
        <v>150</v>
      </c>
      <c r="I148" s="42" t="s">
        <v>41</v>
      </c>
      <c r="J148" s="42" t="s">
        <v>301</v>
      </c>
    </row>
    <row r="149" spans="8:10" x14ac:dyDescent="0.35">
      <c r="H149" s="43" t="s">
        <v>151</v>
      </c>
      <c r="I149" s="42" t="s">
        <v>41</v>
      </c>
      <c r="J149" s="42" t="s">
        <v>301</v>
      </c>
    </row>
    <row r="150" spans="8:10" x14ac:dyDescent="0.35">
      <c r="H150" s="43" t="s">
        <v>152</v>
      </c>
      <c r="I150" s="42" t="s">
        <v>41</v>
      </c>
      <c r="J150" s="42" t="s">
        <v>302</v>
      </c>
    </row>
    <row r="151" spans="8:10" x14ac:dyDescent="0.35">
      <c r="H151" s="43" t="s">
        <v>153</v>
      </c>
      <c r="I151" s="42" t="s">
        <v>41</v>
      </c>
      <c r="J151" s="42" t="s">
        <v>302</v>
      </c>
    </row>
    <row r="152" spans="8:10" x14ac:dyDescent="0.35">
      <c r="H152" s="43" t="s">
        <v>154</v>
      </c>
      <c r="I152" s="42" t="s">
        <v>41</v>
      </c>
      <c r="J152" s="42" t="s">
        <v>302</v>
      </c>
    </row>
    <row r="153" spans="8:10" x14ac:dyDescent="0.35">
      <c r="H153" s="43" t="s">
        <v>155</v>
      </c>
      <c r="I153" s="42" t="s">
        <v>41</v>
      </c>
      <c r="J153" s="42" t="s">
        <v>301</v>
      </c>
    </row>
    <row r="154" spans="8:10" x14ac:dyDescent="0.35">
      <c r="H154" s="43" t="s">
        <v>156</v>
      </c>
      <c r="I154" s="42" t="s">
        <v>41</v>
      </c>
      <c r="J154" s="42" t="s">
        <v>301</v>
      </c>
    </row>
    <row r="155" spans="8:10" x14ac:dyDescent="0.35">
      <c r="H155" s="43" t="s">
        <v>198</v>
      </c>
      <c r="I155" s="42" t="s">
        <v>41</v>
      </c>
      <c r="J155" s="42" t="s">
        <v>301</v>
      </c>
    </row>
    <row r="156" spans="8:10" x14ac:dyDescent="0.35">
      <c r="H156" s="43" t="s">
        <v>216</v>
      </c>
      <c r="I156" s="42" t="s">
        <v>40</v>
      </c>
      <c r="J156" s="42" t="s">
        <v>301</v>
      </c>
    </row>
    <row r="157" spans="8:10" x14ac:dyDescent="0.35">
      <c r="H157" s="43" t="s">
        <v>217</v>
      </c>
      <c r="I157" s="42" t="s">
        <v>40</v>
      </c>
      <c r="J157" s="42" t="s">
        <v>302</v>
      </c>
    </row>
    <row r="158" spans="8:10" x14ac:dyDescent="0.35">
      <c r="H158" s="43" t="s">
        <v>157</v>
      </c>
      <c r="I158" s="42" t="s">
        <v>41</v>
      </c>
      <c r="J158" s="42" t="s">
        <v>301</v>
      </c>
    </row>
    <row r="159" spans="8:10" x14ac:dyDescent="0.35">
      <c r="H159" s="43" t="s">
        <v>267</v>
      </c>
      <c r="I159" s="42" t="s">
        <v>38</v>
      </c>
      <c r="J159" s="42" t="s">
        <v>301</v>
      </c>
    </row>
    <row r="160" spans="8:10" x14ac:dyDescent="0.35">
      <c r="H160" s="43" t="s">
        <v>158</v>
      </c>
      <c r="I160" s="42" t="s">
        <v>41</v>
      </c>
      <c r="J160" s="42" t="s">
        <v>301</v>
      </c>
    </row>
    <row r="161" spans="8:10" x14ac:dyDescent="0.35">
      <c r="H161" s="43" t="s">
        <v>268</v>
      </c>
      <c r="I161" s="42" t="s">
        <v>38</v>
      </c>
      <c r="J161" s="42" t="s">
        <v>301</v>
      </c>
    </row>
    <row r="162" spans="8:10" x14ac:dyDescent="0.35">
      <c r="H162" s="43" t="s">
        <v>218</v>
      </c>
      <c r="I162" s="42" t="s">
        <v>40</v>
      </c>
      <c r="J162" s="42" t="s">
        <v>302</v>
      </c>
    </row>
    <row r="163" spans="8:10" x14ac:dyDescent="0.35">
      <c r="H163" s="43" t="s">
        <v>219</v>
      </c>
      <c r="I163" s="42" t="s">
        <v>40</v>
      </c>
      <c r="J163" s="42" t="s">
        <v>301</v>
      </c>
    </row>
    <row r="164" spans="8:10" x14ac:dyDescent="0.35">
      <c r="H164" s="43" t="s">
        <v>159</v>
      </c>
      <c r="I164" s="42" t="s">
        <v>41</v>
      </c>
      <c r="J164" s="42" t="s">
        <v>301</v>
      </c>
    </row>
    <row r="165" spans="8:10" x14ac:dyDescent="0.35">
      <c r="H165" s="43" t="s">
        <v>230</v>
      </c>
      <c r="I165" s="42" t="s">
        <v>39</v>
      </c>
      <c r="J165" s="42" t="s">
        <v>302</v>
      </c>
    </row>
    <row r="166" spans="8:10" x14ac:dyDescent="0.35">
      <c r="H166" s="43" t="s">
        <v>220</v>
      </c>
      <c r="I166" s="42" t="s">
        <v>40</v>
      </c>
      <c r="J166" s="42" t="s">
        <v>302</v>
      </c>
    </row>
    <row r="167" spans="8:10" x14ac:dyDescent="0.35">
      <c r="H167" s="43" t="s">
        <v>269</v>
      </c>
      <c r="I167" s="42" t="s">
        <v>38</v>
      </c>
      <c r="J167" s="42" t="s">
        <v>301</v>
      </c>
    </row>
    <row r="168" spans="8:10" x14ac:dyDescent="0.35">
      <c r="H168" s="43" t="s">
        <v>160</v>
      </c>
      <c r="I168" s="42" t="s">
        <v>41</v>
      </c>
      <c r="J168" s="42" t="s">
        <v>301</v>
      </c>
    </row>
    <row r="169" spans="8:10" x14ac:dyDescent="0.35">
      <c r="H169" s="43" t="s">
        <v>161</v>
      </c>
      <c r="I169" s="42" t="s">
        <v>41</v>
      </c>
      <c r="J169" s="42" t="s">
        <v>301</v>
      </c>
    </row>
    <row r="170" spans="8:10" x14ac:dyDescent="0.35">
      <c r="H170" s="43" t="s">
        <v>162</v>
      </c>
      <c r="I170" s="42" t="s">
        <v>41</v>
      </c>
      <c r="J170" s="42" t="s">
        <v>302</v>
      </c>
    </row>
    <row r="171" spans="8:10" x14ac:dyDescent="0.35">
      <c r="H171" s="43" t="s">
        <v>221</v>
      </c>
      <c r="I171" s="42" t="s">
        <v>40</v>
      </c>
      <c r="J171" s="42" t="s">
        <v>302</v>
      </c>
    </row>
    <row r="172" spans="8:10" x14ac:dyDescent="0.35">
      <c r="H172" s="43" t="s">
        <v>270</v>
      </c>
      <c r="I172" s="42" t="s">
        <v>38</v>
      </c>
      <c r="J172" s="42" t="s">
        <v>301</v>
      </c>
    </row>
    <row r="173" spans="8:10" x14ac:dyDescent="0.35">
      <c r="H173" s="43" t="s">
        <v>222</v>
      </c>
      <c r="I173" s="42" t="s">
        <v>40</v>
      </c>
      <c r="J173" s="42" t="s">
        <v>301</v>
      </c>
    </row>
    <row r="174" spans="8:10" x14ac:dyDescent="0.35">
      <c r="H174" s="43" t="s">
        <v>163</v>
      </c>
      <c r="I174" s="42" t="s">
        <v>41</v>
      </c>
      <c r="J174" s="42" t="s">
        <v>302</v>
      </c>
    </row>
    <row r="175" spans="8:10" x14ac:dyDescent="0.35">
      <c r="H175" s="43" t="s">
        <v>271</v>
      </c>
      <c r="I175" s="42" t="s">
        <v>38</v>
      </c>
      <c r="J175" s="42" t="s">
        <v>301</v>
      </c>
    </row>
    <row r="176" spans="8:10" x14ac:dyDescent="0.35">
      <c r="H176" s="43" t="s">
        <v>272</v>
      </c>
      <c r="I176" s="42" t="s">
        <v>38</v>
      </c>
      <c r="J176" s="42" t="s">
        <v>301</v>
      </c>
    </row>
    <row r="177" spans="8:10" x14ac:dyDescent="0.35">
      <c r="H177" s="43" t="s">
        <v>165</v>
      </c>
      <c r="I177" s="42" t="s">
        <v>41</v>
      </c>
      <c r="J177" s="42" t="s">
        <v>301</v>
      </c>
    </row>
    <row r="178" spans="8:10" x14ac:dyDescent="0.35">
      <c r="H178" s="43" t="s">
        <v>166</v>
      </c>
      <c r="I178" s="42" t="s">
        <v>41</v>
      </c>
      <c r="J178" s="42" t="s">
        <v>301</v>
      </c>
    </row>
    <row r="179" spans="8:10" x14ac:dyDescent="0.35">
      <c r="H179" s="43" t="s">
        <v>164</v>
      </c>
      <c r="I179" s="42" t="s">
        <v>41</v>
      </c>
      <c r="J179" s="42" t="s">
        <v>301</v>
      </c>
    </row>
    <row r="180" spans="8:10" x14ac:dyDescent="0.35">
      <c r="H180" s="43" t="s">
        <v>199</v>
      </c>
      <c r="I180" s="42" t="s">
        <v>41</v>
      </c>
      <c r="J180" s="42" t="s">
        <v>302</v>
      </c>
    </row>
    <row r="181" spans="8:10" x14ac:dyDescent="0.35">
      <c r="H181" s="43" t="s">
        <v>167</v>
      </c>
      <c r="I181" s="42" t="s">
        <v>41</v>
      </c>
      <c r="J181" s="42" t="s">
        <v>302</v>
      </c>
    </row>
    <row r="182" spans="8:10" x14ac:dyDescent="0.35">
      <c r="H182" s="43" t="s">
        <v>168</v>
      </c>
      <c r="I182" s="42" t="s">
        <v>41</v>
      </c>
      <c r="J182" s="42" t="s">
        <v>302</v>
      </c>
    </row>
    <row r="183" spans="8:10" x14ac:dyDescent="0.35">
      <c r="H183" s="43" t="s">
        <v>223</v>
      </c>
      <c r="I183" s="42" t="s">
        <v>40</v>
      </c>
      <c r="J183" s="42" t="s">
        <v>302</v>
      </c>
    </row>
    <row r="184" spans="8:10" x14ac:dyDescent="0.35">
      <c r="H184" s="43" t="s">
        <v>169</v>
      </c>
      <c r="I184" s="42" t="s">
        <v>41</v>
      </c>
      <c r="J184" s="42" t="s">
        <v>301</v>
      </c>
    </row>
    <row r="185" spans="8:10" x14ac:dyDescent="0.35">
      <c r="H185" s="43" t="s">
        <v>273</v>
      </c>
      <c r="I185" s="42" t="s">
        <v>38</v>
      </c>
      <c r="J185" s="42" t="s">
        <v>302</v>
      </c>
    </row>
    <row r="186" spans="8:10" x14ac:dyDescent="0.35">
      <c r="H186" s="43" t="s">
        <v>274</v>
      </c>
      <c r="I186" s="42" t="s">
        <v>38</v>
      </c>
      <c r="J186" s="42" t="s">
        <v>301</v>
      </c>
    </row>
    <row r="187" spans="8:10" x14ac:dyDescent="0.35">
      <c r="H187" s="43" t="s">
        <v>231</v>
      </c>
      <c r="I187" s="42" t="s">
        <v>39</v>
      </c>
      <c r="J187" s="42" t="s">
        <v>302</v>
      </c>
    </row>
    <row r="188" spans="8:10" x14ac:dyDescent="0.35">
      <c r="H188" s="43" t="s">
        <v>170</v>
      </c>
      <c r="I188" s="42" t="s">
        <v>41</v>
      </c>
      <c r="J188" s="42" t="s">
        <v>302</v>
      </c>
    </row>
    <row r="189" spans="8:10" x14ac:dyDescent="0.35">
      <c r="H189" s="43" t="s">
        <v>275</v>
      </c>
      <c r="I189" s="42" t="s">
        <v>38</v>
      </c>
      <c r="J189" s="42" t="s">
        <v>301</v>
      </c>
    </row>
    <row r="190" spans="8:10" x14ac:dyDescent="0.35">
      <c r="H190" s="43" t="s">
        <v>224</v>
      </c>
      <c r="I190" s="42" t="s">
        <v>40</v>
      </c>
      <c r="J190" s="42" t="s">
        <v>301</v>
      </c>
    </row>
    <row r="191" spans="8:10" x14ac:dyDescent="0.35">
      <c r="H191" s="43" t="s">
        <v>171</v>
      </c>
      <c r="I191" s="42" t="s">
        <v>41</v>
      </c>
      <c r="J191" s="42" t="s">
        <v>302</v>
      </c>
    </row>
    <row r="192" spans="8:10" x14ac:dyDescent="0.35">
      <c r="H192" s="43" t="s">
        <v>172</v>
      </c>
      <c r="I192" s="42" t="s">
        <v>41</v>
      </c>
      <c r="J192" s="42" t="s">
        <v>302</v>
      </c>
    </row>
    <row r="193" spans="8:10" x14ac:dyDescent="0.35">
      <c r="H193" s="43" t="s">
        <v>173</v>
      </c>
      <c r="I193" s="42" t="s">
        <v>41</v>
      </c>
      <c r="J193" s="42" t="s">
        <v>302</v>
      </c>
    </row>
    <row r="194" spans="8:10" x14ac:dyDescent="0.35">
      <c r="H194" s="43" t="s">
        <v>174</v>
      </c>
      <c r="I194" s="42" t="s">
        <v>41</v>
      </c>
      <c r="J194" s="42" t="s">
        <v>301</v>
      </c>
    </row>
    <row r="195" spans="8:10" x14ac:dyDescent="0.35">
      <c r="H195" s="43" t="s">
        <v>175</v>
      </c>
      <c r="I195" s="42" t="s">
        <v>41</v>
      </c>
      <c r="J195" s="42" t="s">
        <v>302</v>
      </c>
    </row>
    <row r="196" spans="8:10" x14ac:dyDescent="0.35">
      <c r="H196" s="43" t="s">
        <v>176</v>
      </c>
      <c r="I196" s="42" t="s">
        <v>41</v>
      </c>
      <c r="J196" s="42" t="s">
        <v>302</v>
      </c>
    </row>
    <row r="197" spans="8:10" x14ac:dyDescent="0.35">
      <c r="H197" s="43" t="s">
        <v>177</v>
      </c>
      <c r="I197" s="42" t="s">
        <v>41</v>
      </c>
      <c r="J197" s="42" t="s">
        <v>301</v>
      </c>
    </row>
    <row r="198" spans="8:10" x14ac:dyDescent="0.35">
      <c r="H198" s="43" t="s">
        <v>178</v>
      </c>
      <c r="I198" s="42" t="s">
        <v>41</v>
      </c>
      <c r="J198" s="42" t="s">
        <v>301</v>
      </c>
    </row>
    <row r="199" spans="8:10" x14ac:dyDescent="0.35">
      <c r="H199" s="43" t="s">
        <v>179</v>
      </c>
      <c r="I199" s="42" t="s">
        <v>41</v>
      </c>
      <c r="J199" s="42" t="s">
        <v>301</v>
      </c>
    </row>
    <row r="200" spans="8:10" x14ac:dyDescent="0.35">
      <c r="H200" s="43" t="s">
        <v>180</v>
      </c>
      <c r="I200" s="42" t="s">
        <v>41</v>
      </c>
      <c r="J200" s="42" t="s">
        <v>302</v>
      </c>
    </row>
    <row r="201" spans="8:10" x14ac:dyDescent="0.35">
      <c r="H201" s="43" t="s">
        <v>181</v>
      </c>
      <c r="I201" s="42" t="s">
        <v>41</v>
      </c>
      <c r="J201" s="42" t="s">
        <v>302</v>
      </c>
    </row>
    <row r="202" spans="8:10" x14ac:dyDescent="0.35">
      <c r="H202" s="43" t="s">
        <v>182</v>
      </c>
      <c r="I202" s="42" t="s">
        <v>41</v>
      </c>
      <c r="J202" s="42" t="s">
        <v>301</v>
      </c>
    </row>
    <row r="203" spans="8:10" x14ac:dyDescent="0.35">
      <c r="H203" s="43" t="s">
        <v>276</v>
      </c>
      <c r="I203" s="42" t="s">
        <v>38</v>
      </c>
      <c r="J203" s="42" t="s">
        <v>302</v>
      </c>
    </row>
    <row r="204" spans="8:10" x14ac:dyDescent="0.35">
      <c r="H204" s="43" t="s">
        <v>277</v>
      </c>
      <c r="I204" s="42" t="s">
        <v>38</v>
      </c>
      <c r="J204" s="42" t="s">
        <v>302</v>
      </c>
    </row>
    <row r="205" spans="8:10" x14ac:dyDescent="0.35">
      <c r="H205" s="43" t="s">
        <v>183</v>
      </c>
      <c r="I205" s="42" t="s">
        <v>41</v>
      </c>
      <c r="J205" s="42" t="s">
        <v>302</v>
      </c>
    </row>
    <row r="206" spans="8:10" x14ac:dyDescent="0.35">
      <c r="H206" s="43" t="s">
        <v>278</v>
      </c>
      <c r="I206" s="42" t="s">
        <v>38</v>
      </c>
      <c r="J206" s="42" t="s">
        <v>302</v>
      </c>
    </row>
    <row r="207" spans="8:10" x14ac:dyDescent="0.35">
      <c r="H207" s="43" t="s">
        <v>184</v>
      </c>
      <c r="I207" s="42" t="s">
        <v>41</v>
      </c>
      <c r="J207" s="42" t="s">
        <v>302</v>
      </c>
    </row>
    <row r="208" spans="8:10" x14ac:dyDescent="0.35">
      <c r="H208" s="43" t="s">
        <v>185</v>
      </c>
      <c r="I208" s="42" t="s">
        <v>41</v>
      </c>
      <c r="J208" s="42" t="s">
        <v>301</v>
      </c>
    </row>
    <row r="209" spans="8:10" x14ac:dyDescent="0.35">
      <c r="H209" s="43" t="s">
        <v>201</v>
      </c>
      <c r="I209" s="42" t="s">
        <v>41</v>
      </c>
      <c r="J209" s="42" t="s">
        <v>302</v>
      </c>
    </row>
    <row r="210" spans="8:10" x14ac:dyDescent="0.35">
      <c r="H210" s="43" t="s">
        <v>186</v>
      </c>
      <c r="I210" s="42" t="s">
        <v>41</v>
      </c>
      <c r="J210" s="42" t="s">
        <v>301</v>
      </c>
    </row>
    <row r="211" spans="8:10" x14ac:dyDescent="0.35">
      <c r="H211" s="43" t="s">
        <v>232</v>
      </c>
      <c r="I211" s="42" t="s">
        <v>39</v>
      </c>
      <c r="J211" s="42" t="s">
        <v>302</v>
      </c>
    </row>
    <row r="212" spans="8:10" x14ac:dyDescent="0.35">
      <c r="H212" s="43" t="s">
        <v>187</v>
      </c>
      <c r="I212" s="42" t="s">
        <v>41</v>
      </c>
      <c r="J212" s="42" t="s">
        <v>301</v>
      </c>
    </row>
    <row r="213" spans="8:10" x14ac:dyDescent="0.35">
      <c r="H213" s="43" t="s">
        <v>225</v>
      </c>
      <c r="I213" s="42" t="s">
        <v>40</v>
      </c>
      <c r="J213" s="42" t="s">
        <v>301</v>
      </c>
    </row>
    <row r="214" spans="8:10" x14ac:dyDescent="0.35">
      <c r="H214" s="43" t="s">
        <v>188</v>
      </c>
      <c r="I214" s="42" t="s">
        <v>41</v>
      </c>
      <c r="J214" s="42" t="s">
        <v>301</v>
      </c>
    </row>
    <row r="215" spans="8:10" x14ac:dyDescent="0.35">
      <c r="H215" s="43" t="s">
        <v>283</v>
      </c>
      <c r="I215" s="42" t="s">
        <v>38</v>
      </c>
      <c r="J215" s="42" t="s">
        <v>301</v>
      </c>
    </row>
    <row r="216" spans="8:10" x14ac:dyDescent="0.35">
      <c r="H216" s="43" t="s">
        <v>279</v>
      </c>
      <c r="I216" s="42" t="s">
        <v>38</v>
      </c>
      <c r="J216" s="42" t="s">
        <v>301</v>
      </c>
    </row>
    <row r="217" spans="8:10" x14ac:dyDescent="0.35">
      <c r="H217" s="43" t="s">
        <v>284</v>
      </c>
      <c r="I217" s="42" t="s">
        <v>38</v>
      </c>
      <c r="J217" s="42" t="s">
        <v>301</v>
      </c>
    </row>
    <row r="218" spans="8:10" x14ac:dyDescent="0.35">
      <c r="H218" s="43" t="s">
        <v>189</v>
      </c>
      <c r="I218" s="42" t="s">
        <v>41</v>
      </c>
      <c r="J218" s="42" t="s">
        <v>301</v>
      </c>
    </row>
    <row r="219" spans="8:10" x14ac:dyDescent="0.35">
      <c r="H219" s="43" t="s">
        <v>190</v>
      </c>
      <c r="I219" s="42" t="s">
        <v>41</v>
      </c>
      <c r="J219" s="42" t="s">
        <v>302</v>
      </c>
    </row>
    <row r="220" spans="8:10" x14ac:dyDescent="0.35">
      <c r="H220" s="43" t="s">
        <v>191</v>
      </c>
      <c r="I220" s="42" t="s">
        <v>41</v>
      </c>
      <c r="J220" s="42" t="s">
        <v>302</v>
      </c>
    </row>
    <row r="221" spans="8:10" x14ac:dyDescent="0.35">
      <c r="H221" s="43" t="s">
        <v>192</v>
      </c>
      <c r="I221" s="42" t="s">
        <v>41</v>
      </c>
      <c r="J221" s="42" t="s">
        <v>302</v>
      </c>
    </row>
    <row r="222" spans="8:10" x14ac:dyDescent="0.35">
      <c r="H222" s="43" t="s">
        <v>193</v>
      </c>
      <c r="I222" s="42" t="s">
        <v>41</v>
      </c>
      <c r="J222" s="42" t="s">
        <v>301</v>
      </c>
    </row>
    <row r="223" spans="8:10" x14ac:dyDescent="0.35">
      <c r="H223" s="43" t="s">
        <v>226</v>
      </c>
      <c r="I223" s="42" t="s">
        <v>40</v>
      </c>
      <c r="J223" s="42" t="s">
        <v>301</v>
      </c>
    </row>
    <row r="224" spans="8:10" x14ac:dyDescent="0.35">
      <c r="H224" s="43" t="s">
        <v>194</v>
      </c>
      <c r="I224" s="42" t="s">
        <v>41</v>
      </c>
      <c r="J224" s="42" t="s">
        <v>301</v>
      </c>
    </row>
    <row r="225" spans="8:10" x14ac:dyDescent="0.35">
      <c r="H225" s="43" t="s">
        <v>280</v>
      </c>
      <c r="I225" s="42" t="s">
        <v>38</v>
      </c>
      <c r="J225" s="42" t="s">
        <v>302</v>
      </c>
    </row>
    <row r="226" spans="8:10" x14ac:dyDescent="0.35">
      <c r="H226" s="43" t="s">
        <v>281</v>
      </c>
      <c r="I226" s="42" t="s">
        <v>38</v>
      </c>
      <c r="J226" s="42" t="s">
        <v>302</v>
      </c>
    </row>
    <row r="227" spans="8:10" x14ac:dyDescent="0.35">
      <c r="H227" s="43" t="s">
        <v>282</v>
      </c>
      <c r="I227" s="42" t="s">
        <v>38</v>
      </c>
      <c r="J227" s="42" t="s">
        <v>301</v>
      </c>
    </row>
    <row r="228" spans="8:10" x14ac:dyDescent="0.35">
      <c r="H228" s="43" t="s">
        <v>195</v>
      </c>
      <c r="I228" s="42" t="s">
        <v>41</v>
      </c>
      <c r="J228" s="42" t="s">
        <v>302</v>
      </c>
    </row>
  </sheetData>
  <sheetProtection selectLockedCells="1" selectUnlockedCells="1"/>
  <mergeCells count="2">
    <mergeCell ref="D16:F16"/>
    <mergeCell ref="D9:E9"/>
  </mergeCells>
  <pageMargins left="0.7" right="0.7" top="0.75" bottom="0.75" header="0.3" footer="0.3"/>
  <pageSetup paperSize="9" orientation="portrait" r:id="rId1"/>
  <tableParts count="6">
    <tablePart r:id="rId2"/>
    <tablePart r:id="rId3"/>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04B03-C1C5-42F1-B5BA-21CCC31EB899}">
  <sheetPr codeName="Foglio3"/>
  <dimension ref="A1:S248"/>
  <sheetViews>
    <sheetView tabSelected="1" view="pageLayout" zoomScaleNormal="100" workbookViewId="0">
      <selection activeCell="B152" sqref="B152:S155"/>
    </sheetView>
  </sheetViews>
  <sheetFormatPr defaultColWidth="7.296875" defaultRowHeight="13.5" x14ac:dyDescent="0.35"/>
  <cols>
    <col min="1" max="1" width="4.09765625" style="3" customWidth="1"/>
    <col min="2" max="2" width="4.69921875" style="3" customWidth="1"/>
    <col min="3" max="3" width="3.09765625" style="3" customWidth="1"/>
    <col min="4" max="4" width="6.3984375" style="3" customWidth="1"/>
    <col min="5" max="5" width="3.3984375" style="3" customWidth="1"/>
    <col min="6" max="6" width="2.59765625" style="3" customWidth="1"/>
    <col min="7" max="7" width="11.8984375" style="3" customWidth="1"/>
    <col min="8" max="8" width="12.09765625" style="3" customWidth="1"/>
    <col min="9" max="10" width="6.8984375" style="3" customWidth="1"/>
    <col min="11" max="11" width="9.8984375" style="3" customWidth="1"/>
    <col min="12" max="12" width="3.3984375" style="3" customWidth="1"/>
    <col min="13" max="13" width="5.09765625" style="3" customWidth="1"/>
    <col min="14" max="14" width="2.296875" style="3" customWidth="1"/>
    <col min="15" max="15" width="6" style="3" customWidth="1"/>
    <col min="16" max="16" width="3.296875" style="3" customWidth="1"/>
    <col min="17" max="18" width="4.8984375" style="3" customWidth="1"/>
    <col min="19" max="19" width="3.59765625" style="3" customWidth="1"/>
    <col min="20" max="22" width="7.296875" style="3"/>
    <col min="23" max="23" width="8.8984375" style="3" bestFit="1" customWidth="1"/>
    <col min="24" max="16384" width="7.296875" style="3"/>
  </cols>
  <sheetData>
    <row r="1" spans="1:19" s="1" customFormat="1" ht="12" x14ac:dyDescent="0.3">
      <c r="A1" s="128" t="s">
        <v>377</v>
      </c>
      <c r="B1" s="128"/>
      <c r="C1" s="128"/>
      <c r="D1" s="128"/>
      <c r="E1" s="128"/>
      <c r="F1" s="128"/>
      <c r="G1" s="128"/>
      <c r="H1" s="128"/>
      <c r="I1" s="128"/>
      <c r="J1" s="333" t="s">
        <v>386</v>
      </c>
      <c r="K1" s="333"/>
      <c r="L1" s="333"/>
      <c r="M1" s="333"/>
      <c r="N1" s="333"/>
      <c r="O1" s="333"/>
      <c r="P1" s="333"/>
      <c r="Q1" s="333"/>
      <c r="R1" s="333"/>
      <c r="S1" s="333"/>
    </row>
    <row r="2" spans="1:19" ht="4.4000000000000004" customHeight="1" x14ac:dyDescent="0.35">
      <c r="A2" s="2"/>
      <c r="B2" s="2"/>
      <c r="C2" s="2"/>
      <c r="D2" s="2"/>
      <c r="E2" s="2"/>
      <c r="F2" s="2"/>
      <c r="G2" s="2"/>
      <c r="H2" s="2"/>
      <c r="I2" s="2"/>
      <c r="J2" s="2"/>
      <c r="K2" s="2"/>
      <c r="L2" s="2"/>
      <c r="M2" s="2"/>
      <c r="N2" s="2"/>
      <c r="O2" s="2"/>
      <c r="P2" s="2"/>
      <c r="Q2" s="2"/>
      <c r="R2" s="2"/>
      <c r="S2" s="2"/>
    </row>
    <row r="3" spans="1:19" ht="13.5" customHeight="1" x14ac:dyDescent="0.35">
      <c r="A3" s="229"/>
      <c r="B3" s="229"/>
      <c r="C3" s="230"/>
      <c r="D3" s="225" t="s">
        <v>0</v>
      </c>
      <c r="E3" s="226"/>
      <c r="F3" s="226"/>
      <c r="G3" s="226"/>
      <c r="H3" s="226"/>
      <c r="I3" s="226"/>
      <c r="J3" s="226"/>
      <c r="K3" s="226"/>
      <c r="L3" s="226"/>
      <c r="M3" s="226"/>
      <c r="N3" s="226"/>
      <c r="O3" s="226"/>
      <c r="P3" s="227"/>
      <c r="Q3" s="228"/>
      <c r="R3" s="229"/>
      <c r="S3" s="229"/>
    </row>
    <row r="4" spans="1:19" ht="13.5" customHeight="1" x14ac:dyDescent="0.35">
      <c r="A4" s="229"/>
      <c r="B4" s="229"/>
      <c r="C4" s="230"/>
      <c r="D4" s="225"/>
      <c r="E4" s="226"/>
      <c r="F4" s="226"/>
      <c r="G4" s="226"/>
      <c r="H4" s="226"/>
      <c r="I4" s="226"/>
      <c r="J4" s="226"/>
      <c r="K4" s="226"/>
      <c r="L4" s="226"/>
      <c r="M4" s="226"/>
      <c r="N4" s="226"/>
      <c r="O4" s="226"/>
      <c r="P4" s="227"/>
      <c r="Q4" s="228"/>
      <c r="R4" s="229"/>
      <c r="S4" s="229"/>
    </row>
    <row r="5" spans="1:19" ht="13.5" customHeight="1" x14ac:dyDescent="0.35">
      <c r="A5" s="229"/>
      <c r="B5" s="229"/>
      <c r="C5" s="230"/>
      <c r="D5" s="225"/>
      <c r="E5" s="226"/>
      <c r="F5" s="226"/>
      <c r="G5" s="226"/>
      <c r="H5" s="226"/>
      <c r="I5" s="226"/>
      <c r="J5" s="226"/>
      <c r="K5" s="226"/>
      <c r="L5" s="226"/>
      <c r="M5" s="226"/>
      <c r="N5" s="226"/>
      <c r="O5" s="226"/>
      <c r="P5" s="227"/>
      <c r="Q5" s="228"/>
      <c r="R5" s="229"/>
      <c r="S5" s="229"/>
    </row>
    <row r="6" spans="1:19" ht="18.75" customHeight="1" x14ac:dyDescent="0.35">
      <c r="A6" s="229"/>
      <c r="B6" s="229"/>
      <c r="C6" s="230"/>
      <c r="D6" s="225"/>
      <c r="E6" s="226"/>
      <c r="F6" s="226"/>
      <c r="G6" s="226"/>
      <c r="H6" s="226"/>
      <c r="I6" s="226"/>
      <c r="J6" s="226"/>
      <c r="K6" s="226"/>
      <c r="L6" s="226"/>
      <c r="M6" s="226"/>
      <c r="N6" s="226"/>
      <c r="O6" s="226"/>
      <c r="P6" s="227"/>
      <c r="Q6" s="228"/>
      <c r="R6" s="229"/>
      <c r="S6" s="229"/>
    </row>
    <row r="7" spans="1:19" ht="4.4000000000000004" customHeight="1" x14ac:dyDescent="0.35">
      <c r="A7" s="2"/>
      <c r="B7" s="2"/>
      <c r="C7" s="2"/>
      <c r="D7" s="209"/>
      <c r="E7" s="209"/>
      <c r="F7" s="209"/>
      <c r="G7" s="209"/>
      <c r="H7" s="209"/>
      <c r="I7" s="209"/>
      <c r="J7" s="209"/>
      <c r="K7" s="209"/>
      <c r="L7" s="209"/>
      <c r="M7" s="2"/>
      <c r="N7" s="2"/>
      <c r="O7" s="2"/>
      <c r="P7" s="2"/>
      <c r="Q7" s="2"/>
      <c r="R7" s="2"/>
      <c r="S7" s="2"/>
    </row>
    <row r="8" spans="1:19" x14ac:dyDescent="0.35">
      <c r="A8" s="219" t="s">
        <v>385</v>
      </c>
      <c r="B8" s="219"/>
      <c r="C8" s="219"/>
      <c r="D8" s="219"/>
      <c r="E8" s="219"/>
      <c r="F8" s="219"/>
      <c r="G8" s="219"/>
      <c r="H8" s="219"/>
      <c r="I8" s="219"/>
      <c r="J8" s="219"/>
      <c r="K8" s="219"/>
      <c r="L8" s="219"/>
      <c r="M8" s="219"/>
      <c r="N8" s="219"/>
      <c r="O8" s="219"/>
      <c r="P8" s="219"/>
      <c r="Q8" s="219"/>
      <c r="R8" s="219"/>
      <c r="S8" s="219"/>
    </row>
    <row r="9" spans="1:19" x14ac:dyDescent="0.35">
      <c r="A9" s="219"/>
      <c r="B9" s="219"/>
      <c r="C9" s="219"/>
      <c r="D9" s="219"/>
      <c r="E9" s="219"/>
      <c r="F9" s="219"/>
      <c r="G9" s="219"/>
      <c r="H9" s="219"/>
      <c r="I9" s="219"/>
      <c r="J9" s="219"/>
      <c r="K9" s="219"/>
      <c r="L9" s="219"/>
      <c r="M9" s="219"/>
      <c r="N9" s="219"/>
      <c r="O9" s="219"/>
      <c r="P9" s="219"/>
      <c r="Q9" s="219"/>
      <c r="R9" s="219"/>
      <c r="S9" s="219"/>
    </row>
    <row r="10" spans="1:19" x14ac:dyDescent="0.35">
      <c r="A10" s="219"/>
      <c r="B10" s="219"/>
      <c r="C10" s="219"/>
      <c r="D10" s="219"/>
      <c r="E10" s="219"/>
      <c r="F10" s="219"/>
      <c r="G10" s="219"/>
      <c r="H10" s="219"/>
      <c r="I10" s="219"/>
      <c r="J10" s="219"/>
      <c r="K10" s="219"/>
      <c r="L10" s="219"/>
      <c r="M10" s="219"/>
      <c r="N10" s="219"/>
      <c r="O10" s="219"/>
      <c r="P10" s="219"/>
      <c r="Q10" s="219"/>
      <c r="R10" s="219"/>
      <c r="S10" s="219"/>
    </row>
    <row r="11" spans="1:19" x14ac:dyDescent="0.35">
      <c r="A11" s="219"/>
      <c r="B11" s="219"/>
      <c r="C11" s="219"/>
      <c r="D11" s="219"/>
      <c r="E11" s="219"/>
      <c r="F11" s="219"/>
      <c r="G11" s="219"/>
      <c r="H11" s="219"/>
      <c r="I11" s="219"/>
      <c r="J11" s="219"/>
      <c r="K11" s="219"/>
      <c r="L11" s="219"/>
      <c r="M11" s="219"/>
      <c r="N11" s="219"/>
      <c r="O11" s="219"/>
      <c r="P11" s="219"/>
      <c r="Q11" s="219"/>
      <c r="R11" s="219"/>
      <c r="S11" s="219"/>
    </row>
    <row r="12" spans="1:19" x14ac:dyDescent="0.35">
      <c r="A12" s="219"/>
      <c r="B12" s="219"/>
      <c r="C12" s="219"/>
      <c r="D12" s="219"/>
      <c r="E12" s="219"/>
      <c r="F12" s="219"/>
      <c r="G12" s="219"/>
      <c r="H12" s="219"/>
      <c r="I12" s="219"/>
      <c r="J12" s="219"/>
      <c r="K12" s="219"/>
      <c r="L12" s="219"/>
      <c r="M12" s="219"/>
      <c r="N12" s="219"/>
      <c r="O12" s="219"/>
      <c r="P12" s="219"/>
      <c r="Q12" s="219"/>
      <c r="R12" s="219"/>
      <c r="S12" s="219"/>
    </row>
    <row r="13" spans="1:19" ht="4.4000000000000004" customHeight="1" x14ac:dyDescent="0.35">
      <c r="A13" s="2" t="s">
        <v>384</v>
      </c>
      <c r="B13" s="2"/>
      <c r="C13" s="2"/>
      <c r="D13" s="209"/>
      <c r="E13" s="209"/>
      <c r="F13" s="209"/>
      <c r="G13" s="209"/>
      <c r="H13" s="209"/>
      <c r="I13" s="209"/>
      <c r="J13" s="209"/>
      <c r="K13" s="209"/>
      <c r="L13" s="209"/>
      <c r="M13" s="2"/>
      <c r="N13" s="2"/>
      <c r="O13" s="2"/>
      <c r="P13" s="2"/>
      <c r="Q13" s="2"/>
      <c r="R13" s="2"/>
      <c r="S13" s="2"/>
    </row>
    <row r="14" spans="1:19" ht="14.5" x14ac:dyDescent="0.35">
      <c r="A14" s="210" t="s">
        <v>1</v>
      </c>
      <c r="B14" s="211"/>
      <c r="C14" s="211"/>
      <c r="D14" s="211"/>
      <c r="E14" s="211"/>
      <c r="F14" s="212"/>
      <c r="G14" s="213"/>
      <c r="H14" s="214"/>
      <c r="I14" s="214"/>
      <c r="J14" s="214"/>
      <c r="K14" s="214"/>
      <c r="L14" s="214"/>
      <c r="M14" s="214"/>
      <c r="N14" s="214"/>
      <c r="O14" s="214"/>
      <c r="P14" s="214"/>
      <c r="Q14" s="214"/>
      <c r="R14" s="214"/>
      <c r="S14" s="215"/>
    </row>
    <row r="15" spans="1:19" ht="14.5" x14ac:dyDescent="0.35">
      <c r="A15" s="210" t="s">
        <v>3</v>
      </c>
      <c r="B15" s="211"/>
      <c r="C15" s="211"/>
      <c r="D15" s="211"/>
      <c r="E15" s="211"/>
      <c r="F15" s="212"/>
      <c r="G15" s="213"/>
      <c r="H15" s="214"/>
      <c r="I15" s="214"/>
      <c r="J15" s="214"/>
      <c r="K15" s="214"/>
      <c r="L15" s="214"/>
      <c r="M15" s="214"/>
      <c r="N15" s="214"/>
      <c r="O15" s="214"/>
      <c r="P15" s="214"/>
      <c r="Q15" s="214"/>
      <c r="R15" s="214"/>
      <c r="S15" s="215"/>
    </row>
    <row r="16" spans="1:19" ht="15" thickBot="1" x14ac:dyDescent="0.4">
      <c r="A16" s="220" t="s">
        <v>4</v>
      </c>
      <c r="B16" s="221"/>
      <c r="C16" s="221"/>
      <c r="D16" s="221"/>
      <c r="E16" s="221"/>
      <c r="F16" s="222"/>
      <c r="G16" s="216"/>
      <c r="H16" s="217"/>
      <c r="I16" s="217"/>
      <c r="J16" s="217"/>
      <c r="K16" s="217"/>
      <c r="L16" s="217"/>
      <c r="M16" s="217"/>
      <c r="N16" s="217"/>
      <c r="O16" s="217"/>
      <c r="P16" s="217"/>
      <c r="Q16" s="217"/>
      <c r="R16" s="217"/>
      <c r="S16" s="218"/>
    </row>
    <row r="17" spans="1:19" ht="15" customHeight="1" x14ac:dyDescent="0.35">
      <c r="A17" s="223" t="s">
        <v>26</v>
      </c>
      <c r="B17" s="224"/>
      <c r="C17" s="224"/>
      <c r="D17" s="224"/>
      <c r="E17" s="224"/>
      <c r="F17" s="224"/>
      <c r="G17" s="206"/>
      <c r="H17" s="207"/>
      <c r="I17" s="207"/>
      <c r="J17" s="207"/>
      <c r="K17" s="207"/>
      <c r="L17" s="207"/>
      <c r="M17" s="207"/>
      <c r="N17" s="207"/>
      <c r="O17" s="207"/>
      <c r="P17" s="207"/>
      <c r="Q17" s="207"/>
      <c r="R17" s="207"/>
      <c r="S17" s="208"/>
    </row>
    <row r="18" spans="1:19" ht="15" customHeight="1" x14ac:dyDescent="0.35">
      <c r="A18" s="274" t="s">
        <v>27</v>
      </c>
      <c r="B18" s="275"/>
      <c r="C18" s="275"/>
      <c r="D18" s="275"/>
      <c r="E18" s="275"/>
      <c r="F18" s="276"/>
      <c r="G18" s="213"/>
      <c r="H18" s="214"/>
      <c r="I18" s="214"/>
      <c r="J18" s="214"/>
      <c r="K18" s="214"/>
      <c r="L18" s="214"/>
      <c r="M18" s="214"/>
      <c r="N18" s="214"/>
      <c r="O18" s="214"/>
      <c r="P18" s="214"/>
      <c r="Q18" s="214"/>
      <c r="R18" s="214"/>
      <c r="S18" s="215"/>
    </row>
    <row r="19" spans="1:19" ht="14.5" x14ac:dyDescent="0.35">
      <c r="A19" s="210" t="s">
        <v>5</v>
      </c>
      <c r="B19" s="211"/>
      <c r="C19" s="211"/>
      <c r="D19" s="211"/>
      <c r="E19" s="211"/>
      <c r="F19" s="212"/>
      <c r="G19" s="213"/>
      <c r="H19" s="214"/>
      <c r="I19" s="214"/>
      <c r="J19" s="214"/>
      <c r="K19" s="214"/>
      <c r="L19" s="214"/>
      <c r="M19" s="214"/>
      <c r="N19" s="214"/>
      <c r="O19" s="214"/>
      <c r="P19" s="214"/>
      <c r="Q19" s="214"/>
      <c r="R19" s="214"/>
      <c r="S19" s="215"/>
    </row>
    <row r="20" spans="1:19" ht="14.5" x14ac:dyDescent="0.35">
      <c r="A20" s="210" t="s">
        <v>6</v>
      </c>
      <c r="B20" s="211"/>
      <c r="C20" s="211"/>
      <c r="D20" s="211"/>
      <c r="E20" s="211"/>
      <c r="F20" s="212"/>
      <c r="G20" s="213"/>
      <c r="H20" s="214"/>
      <c r="I20" s="214"/>
      <c r="J20" s="214"/>
      <c r="K20" s="214"/>
      <c r="L20" s="214"/>
      <c r="M20" s="214"/>
      <c r="N20" s="214"/>
      <c r="O20" s="214"/>
      <c r="P20" s="214"/>
      <c r="Q20" s="214"/>
      <c r="R20" s="214"/>
      <c r="S20" s="215"/>
    </row>
    <row r="21" spans="1:19" ht="15" customHeight="1" x14ac:dyDescent="0.35">
      <c r="A21" s="210" t="s">
        <v>31</v>
      </c>
      <c r="B21" s="211"/>
      <c r="C21" s="211"/>
      <c r="D21" s="211"/>
      <c r="E21" s="211"/>
      <c r="F21" s="212"/>
      <c r="G21" s="213"/>
      <c r="H21" s="214"/>
      <c r="I21" s="214"/>
      <c r="J21" s="214"/>
      <c r="K21" s="279"/>
      <c r="L21" s="279"/>
      <c r="M21" s="279"/>
      <c r="N21" s="279"/>
      <c r="O21" s="280"/>
      <c r="P21" s="281" t="s">
        <v>2</v>
      </c>
      <c r="Q21" s="282"/>
      <c r="R21" s="277" t="str">
        <f>IFERROR(IF(VLOOKUP(G21,Com_Prov[],2,FALSE)=0,"",VLOOKUP(G21,Com_Prov[],2,FALSE)),"")</f>
        <v/>
      </c>
      <c r="S21" s="278"/>
    </row>
    <row r="22" spans="1:19" ht="14.5" x14ac:dyDescent="0.35">
      <c r="A22" s="210" t="s">
        <v>33</v>
      </c>
      <c r="B22" s="211"/>
      <c r="C22" s="211"/>
      <c r="D22" s="211"/>
      <c r="E22" s="211"/>
      <c r="F22" s="212"/>
      <c r="G22" s="213"/>
      <c r="H22" s="214"/>
      <c r="I22" s="214"/>
      <c r="J22" s="214"/>
      <c r="K22" s="214"/>
      <c r="L22" s="214"/>
      <c r="M22" s="214"/>
      <c r="N22" s="214"/>
      <c r="O22" s="214"/>
      <c r="P22" s="214"/>
      <c r="Q22" s="214"/>
      <c r="R22" s="214"/>
      <c r="S22" s="215"/>
    </row>
    <row r="23" spans="1:19" ht="15" customHeight="1" x14ac:dyDescent="0.35">
      <c r="A23" s="210" t="s">
        <v>34</v>
      </c>
      <c r="B23" s="211"/>
      <c r="C23" s="211"/>
      <c r="D23" s="211"/>
      <c r="E23" s="211"/>
      <c r="F23" s="212"/>
      <c r="G23" s="284"/>
      <c r="H23" s="214"/>
      <c r="I23" s="214"/>
      <c r="J23" s="214"/>
      <c r="K23" s="214"/>
      <c r="L23" s="214"/>
      <c r="M23" s="214"/>
      <c r="N23" s="214"/>
      <c r="O23" s="214"/>
      <c r="P23" s="214"/>
      <c r="Q23" s="214"/>
      <c r="R23" s="214"/>
      <c r="S23" s="215"/>
    </row>
    <row r="24" spans="1:19" ht="14.5" x14ac:dyDescent="0.35">
      <c r="A24" s="210" t="s">
        <v>7</v>
      </c>
      <c r="B24" s="211"/>
      <c r="C24" s="211"/>
      <c r="D24" s="211"/>
      <c r="E24" s="211"/>
      <c r="F24" s="212"/>
      <c r="G24" s="284"/>
      <c r="H24" s="214"/>
      <c r="I24" s="214"/>
      <c r="J24" s="214"/>
      <c r="K24" s="214"/>
      <c r="L24" s="214"/>
      <c r="M24" s="214"/>
      <c r="N24" s="214"/>
      <c r="O24" s="214"/>
      <c r="P24" s="214"/>
      <c r="Q24" s="214"/>
      <c r="R24" s="214"/>
      <c r="S24" s="215"/>
    </row>
    <row r="25" spans="1:19" ht="14.75" customHeight="1" x14ac:dyDescent="0.35">
      <c r="A25" s="6"/>
      <c r="B25" s="6"/>
      <c r="C25" s="6"/>
      <c r="D25" s="6"/>
      <c r="E25" s="6"/>
      <c r="F25" s="2"/>
      <c r="G25" s="2"/>
      <c r="H25" s="2"/>
      <c r="I25" s="2"/>
      <c r="J25" s="2"/>
      <c r="K25" s="7"/>
      <c r="L25" s="7"/>
      <c r="M25" s="7"/>
      <c r="N25" s="7"/>
      <c r="O25" s="7"/>
      <c r="P25" s="7"/>
      <c r="Q25" s="7"/>
      <c r="R25" s="7"/>
      <c r="S25" s="2"/>
    </row>
    <row r="26" spans="1:19" ht="14.5" x14ac:dyDescent="0.35">
      <c r="A26" s="263" t="s">
        <v>8</v>
      </c>
      <c r="B26" s="263"/>
      <c r="C26" s="263"/>
      <c r="D26" s="263"/>
      <c r="E26" s="263"/>
      <c r="F26" s="263"/>
      <c r="G26" s="263"/>
      <c r="H26" s="263"/>
      <c r="I26" s="263"/>
      <c r="J26" s="263"/>
      <c r="K26" s="263"/>
      <c r="L26" s="263"/>
      <c r="M26" s="263"/>
      <c r="N26" s="263"/>
      <c r="O26" s="263"/>
      <c r="P26" s="263"/>
      <c r="Q26" s="263"/>
      <c r="R26" s="263"/>
      <c r="S26" s="263"/>
    </row>
    <row r="27" spans="1:19" ht="4.4000000000000004" customHeight="1" x14ac:dyDescent="0.35">
      <c r="A27" s="6"/>
      <c r="B27" s="6"/>
      <c r="C27" s="6"/>
      <c r="D27" s="6"/>
      <c r="E27" s="6"/>
      <c r="F27" s="2"/>
      <c r="G27" s="2"/>
      <c r="H27" s="8"/>
      <c r="I27" s="2"/>
      <c r="J27" s="2"/>
      <c r="K27" s="7"/>
      <c r="L27" s="7"/>
      <c r="M27" s="7"/>
      <c r="N27" s="7"/>
      <c r="O27" s="7"/>
      <c r="P27" s="7"/>
      <c r="Q27" s="7"/>
      <c r="R27" s="7"/>
      <c r="S27" s="2"/>
    </row>
    <row r="28" spans="1:19" ht="14.5" x14ac:dyDescent="0.35">
      <c r="A28" s="273" t="s">
        <v>286</v>
      </c>
      <c r="B28" s="273"/>
      <c r="C28" s="273"/>
      <c r="D28" s="273"/>
      <c r="E28" s="273"/>
      <c r="F28" s="273"/>
      <c r="G28" s="273"/>
      <c r="H28" s="273"/>
      <c r="I28" s="273"/>
      <c r="J28" s="273"/>
      <c r="K28" s="273"/>
      <c r="L28" s="273"/>
      <c r="M28" s="273"/>
      <c r="N28" s="273"/>
      <c r="O28" s="273"/>
      <c r="P28" s="273"/>
      <c r="Q28" s="273"/>
      <c r="R28" s="273"/>
      <c r="S28" s="273"/>
    </row>
    <row r="29" spans="1:19" ht="15" customHeight="1" x14ac:dyDescent="0.35">
      <c r="A29" s="272" t="s">
        <v>30</v>
      </c>
      <c r="B29" s="272"/>
      <c r="C29" s="272"/>
      <c r="D29" s="273"/>
      <c r="E29" s="273"/>
      <c r="F29" s="273"/>
      <c r="G29" s="273"/>
      <c r="H29" s="273"/>
      <c r="I29" s="273"/>
      <c r="J29" s="273"/>
      <c r="K29" s="273"/>
      <c r="L29" s="273"/>
      <c r="M29" s="273"/>
      <c r="N29" s="273"/>
      <c r="O29" s="273"/>
      <c r="P29" s="273"/>
      <c r="Q29" s="273"/>
      <c r="R29" s="273"/>
      <c r="S29" s="273"/>
    </row>
    <row r="30" spans="1:19" ht="3.65" customHeight="1" x14ac:dyDescent="0.35">
      <c r="A30" s="283"/>
      <c r="B30" s="283"/>
      <c r="C30" s="283"/>
      <c r="D30" s="283"/>
      <c r="E30" s="283"/>
      <c r="F30" s="283"/>
      <c r="G30" s="283"/>
      <c r="H30" s="283"/>
      <c r="I30" s="283"/>
      <c r="J30" s="283"/>
      <c r="K30" s="283"/>
      <c r="L30" s="283"/>
      <c r="M30" s="283"/>
      <c r="N30" s="283"/>
      <c r="O30" s="283"/>
      <c r="P30" s="283"/>
      <c r="Q30" s="283"/>
      <c r="R30" s="283"/>
      <c r="S30" s="283"/>
    </row>
    <row r="31" spans="1:19" ht="15" customHeight="1" x14ac:dyDescent="0.35">
      <c r="A31" s="262" t="s">
        <v>309</v>
      </c>
      <c r="B31" s="262"/>
      <c r="C31" s="262"/>
      <c r="D31" s="262"/>
      <c r="E31" s="262"/>
      <c r="F31" s="262"/>
      <c r="G31" s="262"/>
      <c r="H31" s="262"/>
      <c r="I31" s="262"/>
      <c r="J31" s="262"/>
      <c r="K31" s="262"/>
      <c r="L31" s="262"/>
      <c r="M31" s="262"/>
      <c r="N31" s="262"/>
      <c r="O31" s="262"/>
      <c r="P31" s="262"/>
      <c r="Q31" s="262"/>
      <c r="R31" s="262"/>
      <c r="S31" s="262"/>
    </row>
    <row r="32" spans="1:19" ht="48.15" customHeight="1" x14ac:dyDescent="0.35">
      <c r="A32" s="252" t="s">
        <v>310</v>
      </c>
      <c r="B32" s="257"/>
      <c r="C32" s="257"/>
      <c r="D32" s="257"/>
      <c r="E32" s="253"/>
      <c r="F32" s="205" t="s">
        <v>318</v>
      </c>
      <c r="G32" s="205"/>
      <c r="H32" s="5" t="s">
        <v>319</v>
      </c>
      <c r="I32" s="205" t="s">
        <v>320</v>
      </c>
      <c r="J32" s="205"/>
      <c r="K32" s="252" t="s">
        <v>338</v>
      </c>
      <c r="L32" s="257"/>
      <c r="M32" s="257"/>
      <c r="N32" s="253"/>
      <c r="O32" s="252" t="s">
        <v>337</v>
      </c>
      <c r="P32" s="257"/>
      <c r="Q32" s="257"/>
      <c r="R32" s="257"/>
      <c r="S32" s="253"/>
    </row>
    <row r="33" spans="1:19" ht="4.4000000000000004" customHeight="1" x14ac:dyDescent="0.35">
      <c r="A33" s="53"/>
      <c r="B33" s="53"/>
      <c r="C33" s="53"/>
      <c r="D33" s="53"/>
      <c r="E33" s="53"/>
      <c r="F33" s="49"/>
      <c r="G33" s="49"/>
      <c r="H33" s="54"/>
      <c r="I33" s="55"/>
      <c r="J33" s="55"/>
      <c r="K33" s="58"/>
      <c r="L33" s="58"/>
      <c r="M33" s="56"/>
      <c r="N33" s="57"/>
      <c r="O33" s="57"/>
      <c r="P33" s="57"/>
      <c r="Q33" s="57"/>
      <c r="R33" s="57"/>
      <c r="S33" s="57"/>
    </row>
    <row r="34" spans="1:19" ht="15" customHeight="1" x14ac:dyDescent="0.35">
      <c r="A34" s="248" t="str">
        <f>Tabelle!D20</f>
        <v>Actinidia (rosso)</v>
      </c>
      <c r="B34" s="140"/>
      <c r="C34" s="140"/>
      <c r="D34" s="140"/>
      <c r="E34" s="249"/>
      <c r="F34" s="180" t="str">
        <f>_xlfn.CONCAT(TEXT(VLOOKUP(A34,Soluzione[],3,FALSE),"#.##0,00"))</f>
        <v>60.000,00</v>
      </c>
      <c r="G34" s="182"/>
      <c r="H34" s="66" t="str">
        <f>IF(SUMIFS('Allegato A'!$H$10:$H$44,'Allegato A'!$J$10:$J$44,A34)=0,"",SUMIFS('Allegato A'!$H$10:$H$44,'Allegato A'!$J$10:$J$44,A34))</f>
        <v/>
      </c>
      <c r="I34" s="250" t="str">
        <f>IF(H34="","",_xlfn.CONCAT(TEXT((H34/convhamq)*VLOOKUP(A34,Soluzione[],3,FALSE),"#.##0,00")))</f>
        <v/>
      </c>
      <c r="J34" s="251"/>
      <c r="K34" s="233"/>
      <c r="L34" s="233"/>
      <c r="M34" s="233"/>
      <c r="N34" s="233"/>
      <c r="O34" s="67">
        <f>IF(P34="",0,IF(K34=0,0,MIN(ROUNDDOWN((VLOOKUP(A34,Soluzione[],3,FALSE)-(P34/(H34/convhamq)))/1000,0),5)))</f>
        <v>0</v>
      </c>
      <c r="P34" s="258" t="str">
        <f>IFERROR(IF(OR(AND(I34="",K34=0),K34="",SUM(H34:H36)&lt;LimMinSup),"",MIN((H34/convhamq)*VLOOKUP(A34,Soluzione[],3,FALSE),K34)),"")</f>
        <v/>
      </c>
      <c r="Q34" s="258"/>
      <c r="R34" s="258"/>
      <c r="S34" s="259"/>
    </row>
    <row r="35" spans="1:19" ht="15" customHeight="1" x14ac:dyDescent="0.35">
      <c r="A35" s="248" t="str">
        <f>Tabelle!D21</f>
        <v>Actinidia (giallo)</v>
      </c>
      <c r="B35" s="140"/>
      <c r="C35" s="140"/>
      <c r="D35" s="140"/>
      <c r="E35" s="249"/>
      <c r="F35" s="180" t="str">
        <f>_xlfn.CONCAT(TEXT(VLOOKUP(A35,Soluzione[],3,FALSE),"#.##0,00"))</f>
        <v>60.000,00</v>
      </c>
      <c r="G35" s="182"/>
      <c r="H35" s="66" t="str">
        <f>IF(SUMIFS('Allegato A'!$H$10:$H$44,'Allegato A'!$J$10:$J$44,A35)=0,"",SUMIFS('Allegato A'!$H$10:$H$44,'Allegato A'!$J$10:$J$44,A35))</f>
        <v/>
      </c>
      <c r="I35" s="250" t="str">
        <f>IF(H35="","",_xlfn.CONCAT(TEXT((H35/convhamq)*VLOOKUP(A35,Soluzione[],3,FALSE),"#.##0,00")))</f>
        <v/>
      </c>
      <c r="J35" s="251"/>
      <c r="K35" s="233"/>
      <c r="L35" s="233"/>
      <c r="M35" s="233"/>
      <c r="N35" s="233"/>
      <c r="O35" s="67">
        <f>IF(P35="",0,IF(K35=0,0,MIN(ROUNDDOWN((VLOOKUP(A35,Soluzione[],3,FALSE)-(P35/(H35/convhamq)))/1000,0),5)))</f>
        <v>0</v>
      </c>
      <c r="P35" s="258" t="str">
        <f>IFERROR(IF(OR(AND(I35="",K35=0),K35="",SUM(H34:H36)&lt;LimMinSup),"",MIN((H35/convhamq)*VLOOKUP(A35,Soluzione[],3,FALSE),K35)),"")</f>
        <v/>
      </c>
      <c r="Q35" s="258"/>
      <c r="R35" s="258"/>
      <c r="S35" s="259"/>
    </row>
    <row r="36" spans="1:19" ht="15" customHeight="1" x14ac:dyDescent="0.35">
      <c r="A36" s="248" t="str">
        <f>Tabelle!D22</f>
        <v>Actinidia (verde)</v>
      </c>
      <c r="B36" s="140"/>
      <c r="C36" s="140"/>
      <c r="D36" s="140"/>
      <c r="E36" s="249"/>
      <c r="F36" s="180" t="str">
        <f>_xlfn.CONCAT(TEXT(VLOOKUP(A36,Soluzione[],3,FALSE),"#.##0,00"))</f>
        <v>50.000,00</v>
      </c>
      <c r="G36" s="182"/>
      <c r="H36" s="66" t="str">
        <f>IF(SUMIFS('Allegato A'!$H$10:$H$44,'Allegato A'!$J$10:$J$44,A36)=0,"",SUMIFS('Allegato A'!$H$10:$H$44,'Allegato A'!$J$10:$J$44,A36))</f>
        <v/>
      </c>
      <c r="I36" s="250" t="str">
        <f>IF(H36="","",_xlfn.CONCAT(TEXT((H36/convhamq)*VLOOKUP(A36,Soluzione[],3,FALSE),"#.##0,00")))</f>
        <v/>
      </c>
      <c r="J36" s="251"/>
      <c r="K36" s="233"/>
      <c r="L36" s="233"/>
      <c r="M36" s="233"/>
      <c r="N36" s="233"/>
      <c r="O36" s="67">
        <f>IF(P36="",0,IF(K36=0,0,MIN(ROUNDDOWN((VLOOKUP(A36,Soluzione[],3,FALSE)-(P36/(H36/convhamq)))/1000,0),5)))</f>
        <v>0</v>
      </c>
      <c r="P36" s="258" t="str">
        <f>IFERROR(IF(OR(AND(I36="",K36=0),K36="",SUM(H34:H36)&lt;LimMinSup),"",MIN((H36/convhamq)*VLOOKUP(A36,Soluzione[],3,FALSE),K36)),"")</f>
        <v/>
      </c>
      <c r="Q36" s="258"/>
      <c r="R36" s="258"/>
      <c r="S36" s="259"/>
    </row>
    <row r="37" spans="1:19" ht="15.65" customHeight="1" x14ac:dyDescent="0.35">
      <c r="A37" s="248" t="str">
        <f>Tabelle!D23</f>
        <v>Melo</v>
      </c>
      <c r="B37" s="140"/>
      <c r="C37" s="140"/>
      <c r="D37" s="140"/>
      <c r="E37" s="249"/>
      <c r="F37" s="180" t="str">
        <f>_xlfn.CONCAT(TEXT(VLOOKUP(A37,Soluzione[],3,FALSE),"#.##0,00"))</f>
        <v>50.000,00</v>
      </c>
      <c r="G37" s="182"/>
      <c r="H37" s="66" t="str">
        <f>IF(SUMIFS('Allegato A'!$H$10:$H$44,'Allegato A'!$J$10:$J$44,A37)=0,"",SUMIFS('Allegato A'!$H$10:$H$44,'Allegato A'!$J$10:$J$44,A37))</f>
        <v/>
      </c>
      <c r="I37" s="250" t="str">
        <f>IF(H37="","",_xlfn.CONCAT(TEXT((H37/convhamq)*VLOOKUP(A37,Soluzione[],3,FALSE),"#.##0,00")))</f>
        <v/>
      </c>
      <c r="J37" s="251"/>
      <c r="K37" s="233"/>
      <c r="L37" s="233"/>
      <c r="M37" s="233"/>
      <c r="N37" s="233"/>
      <c r="O37" s="67">
        <f>IF(P37="",0,IF(K37=0,0,MIN(ROUNDDOWN((VLOOKUP(A37,Soluzione[],3,FALSE)-(P37/(H37/convhamq)))/1000,0),5)))</f>
        <v>0</v>
      </c>
      <c r="P37" s="258" t="str">
        <f>IFERROR(IF(OR(AND(I37="",K37=0),K37="",H37&lt;LimMinSup),"",MIN((H37/convhamq)*VLOOKUP(A37,Soluzione[],3,FALSE),K37)),"")</f>
        <v/>
      </c>
      <c r="Q37" s="258"/>
      <c r="R37" s="258"/>
      <c r="S37" s="259"/>
    </row>
    <row r="38" spans="1:19" ht="15.65" customHeight="1" x14ac:dyDescent="0.35">
      <c r="A38" s="248" t="str">
        <f>Tabelle!D24</f>
        <v>Pero</v>
      </c>
      <c r="B38" s="140"/>
      <c r="C38" s="140"/>
      <c r="D38" s="140"/>
      <c r="E38" s="249"/>
      <c r="F38" s="180" t="str">
        <f>_xlfn.CONCAT(TEXT(VLOOKUP(A38,Soluzione[],3,FALSE),"#.##0,00"))</f>
        <v>50.000,00</v>
      </c>
      <c r="G38" s="182"/>
      <c r="H38" s="66" t="str">
        <f>IF(SUMIFS('Allegato A'!$H$10:$H$44,'Allegato A'!$J$10:$J$44,A38)=0,"",SUMIFS('Allegato A'!$H$10:$H$44,'Allegato A'!$J$10:$J$44,A38))</f>
        <v/>
      </c>
      <c r="I38" s="250" t="str">
        <f>IF(H38="","",_xlfn.CONCAT(TEXT((H38/convhamq)*VLOOKUP(A38,Soluzione[],3,FALSE),"#.##0,00")))</f>
        <v/>
      </c>
      <c r="J38" s="251"/>
      <c r="K38" s="233"/>
      <c r="L38" s="233"/>
      <c r="M38" s="233"/>
      <c r="N38" s="233"/>
      <c r="O38" s="67">
        <f>IF(P38="",0,IF(K38=0,0,MIN(ROUNDDOWN((VLOOKUP(A38,Soluzione[],3,FALSE)-(P38/(H38/convhamq)))/1000,0),5)))</f>
        <v>0</v>
      </c>
      <c r="P38" s="258" t="str">
        <f>IFERROR(IF(OR(AND(I38="",K38=0),K38="",H38&lt;LimMinSup),"",MIN((H38/convhamq)*VLOOKUP(A38,Soluzione[],3,FALSE),K38)),"")</f>
        <v/>
      </c>
      <c r="Q38" s="258"/>
      <c r="R38" s="258"/>
      <c r="S38" s="259"/>
    </row>
    <row r="39" spans="1:19" ht="4.4000000000000004" customHeight="1" x14ac:dyDescent="0.35">
      <c r="A39" s="53"/>
      <c r="B39" s="53"/>
      <c r="C39" s="53"/>
      <c r="D39" s="53"/>
      <c r="E39" s="53"/>
      <c r="F39" s="49"/>
      <c r="G39" s="49"/>
      <c r="H39" s="54"/>
      <c r="I39" s="55"/>
      <c r="J39" s="55"/>
      <c r="K39" s="77"/>
      <c r="L39" s="77"/>
      <c r="M39" s="2"/>
      <c r="N39" s="2"/>
      <c r="O39" s="56"/>
      <c r="P39" s="57"/>
      <c r="Q39" s="57"/>
      <c r="R39" s="57"/>
      <c r="S39" s="57"/>
    </row>
    <row r="40" spans="1:19" ht="15.65" customHeight="1" x14ac:dyDescent="0.35">
      <c r="A40" s="234" t="str">
        <f>Tabelle!D25</f>
        <v>Ciliegio</v>
      </c>
      <c r="B40" s="235"/>
      <c r="C40" s="235"/>
      <c r="D40" s="235"/>
      <c r="E40" s="236"/>
      <c r="F40" s="252" t="str">
        <f>_xlfn.CONCAT(TEXT(VLOOKUP(A40,Soluzione[],3,FALSE),"#.##0,00"))</f>
        <v>35.000,00</v>
      </c>
      <c r="G40" s="253"/>
      <c r="H40" s="75" t="str">
        <f>IF(SUMIFS('Allegato A'!$H$10:$H$44,'Allegato A'!$J$10:$J$44,A40)=0,"",SUMIFS('Allegato A'!$H$10:$H$44,'Allegato A'!$J$10:$J$44,A40))</f>
        <v/>
      </c>
      <c r="I40" s="260" t="str">
        <f>IF(H40="","",_xlfn.CONCAT(TEXT((H40/convhamq)*VLOOKUP(A40,Soluzione[],3,FALSE),"#.##0,00")))</f>
        <v/>
      </c>
      <c r="J40" s="261"/>
      <c r="K40" s="233"/>
      <c r="L40" s="233"/>
      <c r="M40" s="233"/>
      <c r="N40" s="233"/>
      <c r="O40" s="76">
        <f>IF(P40="",0,IF(K40=0,0,MIN(ROUNDDOWN((VLOOKUP(A40,Soluzione[],3,FALSE)-(P40/(H40/convhamq)))/1000,0),5)))</f>
        <v>0</v>
      </c>
      <c r="P40" s="258" t="str">
        <f>IFERROR(IF(OR(AND(I40="",K40=0),K40="",H40&lt;LimMinSup),"",MIN((H40/convhamq)*VLOOKUP(A40,Soluzione[],3,FALSE),K40)),"")</f>
        <v/>
      </c>
      <c r="Q40" s="258"/>
      <c r="R40" s="258"/>
      <c r="S40" s="259"/>
    </row>
    <row r="41" spans="1:19" ht="5.9" customHeight="1" x14ac:dyDescent="0.35">
      <c r="A41" s="9"/>
      <c r="B41" s="9"/>
      <c r="C41" s="9"/>
      <c r="D41" s="9"/>
      <c r="E41" s="9"/>
      <c r="F41" s="10"/>
      <c r="G41" s="10"/>
      <c r="H41" s="14"/>
      <c r="I41" s="15"/>
      <c r="J41" s="15"/>
      <c r="K41" s="15"/>
      <c r="L41" s="15"/>
      <c r="M41" s="2"/>
      <c r="N41" s="2"/>
      <c r="O41" s="15"/>
      <c r="P41" s="15"/>
      <c r="Q41" s="15"/>
      <c r="R41" s="15"/>
      <c r="S41" s="2"/>
    </row>
    <row r="42" spans="1:19" ht="15.65" customHeight="1" x14ac:dyDescent="0.35">
      <c r="A42" s="248" t="str">
        <f>Tabelle!D26</f>
        <v>Olivo</v>
      </c>
      <c r="B42" s="140"/>
      <c r="C42" s="140"/>
      <c r="D42" s="140"/>
      <c r="E42" s="249"/>
      <c r="F42" s="180" t="str">
        <f>_xlfn.CONCAT(TEXT(VLOOKUP(A42,Soluzione[],3,FALSE),"#.##0,00"))</f>
        <v>11.000,00</v>
      </c>
      <c r="G42" s="182"/>
      <c r="H42" s="66" t="str">
        <f>IF(SUMIFS('Allegato A'!$H$10:$H$44,'Allegato A'!$J$10:$J$44,A42)=0,"",SUMIFS('Allegato A'!$H$10:$H$44,'Allegato A'!$J$10:$J$44,A42))</f>
        <v/>
      </c>
      <c r="I42" s="250" t="str">
        <f>IF(H42="","",_xlfn.CONCAT(TEXT((H42/convhamq)*VLOOKUP(A42,Soluzione[],3,FALSE),"#.##0,00")))</f>
        <v/>
      </c>
      <c r="J42" s="251"/>
      <c r="K42" s="233"/>
      <c r="L42" s="233"/>
      <c r="M42" s="233"/>
      <c r="N42" s="233"/>
      <c r="O42" s="67">
        <f>IF(P42="",0,IF(K42=0,0,MIN(ROUNDDOWN((VLOOKUP(A42,Soluzione[],3,FALSE)-(P42/(H42/convhamq)))/1000,0),5)))</f>
        <v>0</v>
      </c>
      <c r="P42" s="258" t="str">
        <f>IFERROR(IF(OR(AND(I42="",K42=0),K42="",H42&lt;LimMinSup),"",MIN((H42/convhamq)*VLOOKUP(A42,Soluzione[],3,FALSE),K42)),"")</f>
        <v/>
      </c>
      <c r="Q42" s="258"/>
      <c r="R42" s="258"/>
      <c r="S42" s="259"/>
    </row>
    <row r="43" spans="1:19" ht="15.65" customHeight="1" x14ac:dyDescent="0.35">
      <c r="A43" s="234" t="str">
        <f>Tabelle!D27</f>
        <v>Pesco</v>
      </c>
      <c r="B43" s="235"/>
      <c r="C43" s="235"/>
      <c r="D43" s="235"/>
      <c r="E43" s="236"/>
      <c r="F43" s="252" t="str">
        <f>_xlfn.CONCAT(TEXT(VLOOKUP(A43,Soluzione[],3,FALSE),"#.##0,00"))</f>
        <v>11.000,00</v>
      </c>
      <c r="G43" s="253"/>
      <c r="H43" s="75" t="str">
        <f>IF(SUMIFS('Allegato A'!$H$10:$H$44,'Allegato A'!$J$10:$J$44,A43)=0,"",SUMIFS('Allegato A'!$H$10:$H$44,'Allegato A'!$J$10:$J$44,A43))</f>
        <v/>
      </c>
      <c r="I43" s="260" t="str">
        <f>IF(H43="","",_xlfn.CONCAT(TEXT((H43/convhamq)*VLOOKUP(A43,Soluzione[],3,FALSE),"#.##0,00")))</f>
        <v/>
      </c>
      <c r="J43" s="261"/>
      <c r="K43" s="233"/>
      <c r="L43" s="233"/>
      <c r="M43" s="233"/>
      <c r="N43" s="233"/>
      <c r="O43" s="76">
        <f>IF(P43="",0,IF(K43=0,0,MIN(ROUNDDOWN((VLOOKUP(A43,Soluzione[],3,FALSE)-(P43/(H43/convhamq)))/1000,0),5)))</f>
        <v>0</v>
      </c>
      <c r="P43" s="258" t="str">
        <f>IFERROR(IF(OR(AND(I43="",K43=0),K43="",H43&lt;LimMinSup),"",MIN((H43/convhamq)*VLOOKUP(A43,Soluzione[],3,FALSE),K43)),"")</f>
        <v/>
      </c>
      <c r="Q43" s="258"/>
      <c r="R43" s="258"/>
      <c r="S43" s="259"/>
    </row>
    <row r="44" spans="1:19" ht="5.9" customHeight="1" x14ac:dyDescent="0.35">
      <c r="A44" s="9"/>
      <c r="B44" s="9"/>
      <c r="C44" s="9"/>
      <c r="D44" s="9"/>
      <c r="E44" s="9"/>
      <c r="F44" s="10"/>
      <c r="G44" s="10"/>
      <c r="H44" s="14"/>
      <c r="I44" s="15"/>
      <c r="J44" s="15"/>
      <c r="K44" s="15"/>
      <c r="L44" s="15"/>
      <c r="M44" s="2"/>
      <c r="N44" s="2"/>
      <c r="O44" s="15"/>
      <c r="P44" s="15"/>
      <c r="Q44" s="15"/>
      <c r="R44" s="15"/>
      <c r="S44" s="2"/>
    </row>
    <row r="45" spans="1:19" ht="15.65" customHeight="1" x14ac:dyDescent="0.35">
      <c r="A45" s="248" t="str">
        <f>Tabelle!D28</f>
        <v>Castagno</v>
      </c>
      <c r="B45" s="140"/>
      <c r="C45" s="140"/>
      <c r="D45" s="140"/>
      <c r="E45" s="249"/>
      <c r="F45" s="180" t="str">
        <f>_xlfn.CONCAT(TEXT(VLOOKUP(A45,Soluzione[],3,FALSE),"#.##0,00"))</f>
        <v>8.000,00</v>
      </c>
      <c r="G45" s="182"/>
      <c r="H45" s="66" t="str">
        <f>IF(SUMIFS('Allegato A'!$H$10:$H$44,'Allegato A'!$J$10:$J$44,A45)=0,"",SUMIFS('Allegato A'!$H$10:$H$44,'Allegato A'!$J$10:$J$44,A45))</f>
        <v/>
      </c>
      <c r="I45" s="250" t="str">
        <f>IF(H45="","",_xlfn.CONCAT(TEXT((H45/convhamq)*VLOOKUP(A45,Soluzione[],3,FALSE),"#.##0,00")))</f>
        <v/>
      </c>
      <c r="J45" s="251"/>
      <c r="K45" s="233"/>
      <c r="L45" s="233"/>
      <c r="M45" s="233"/>
      <c r="N45" s="233"/>
      <c r="O45" s="67">
        <f>IF(P45="",0,IF(K45=0,0,MIN(ROUNDDOWN((VLOOKUP(A45,Soluzione[],3,FALSE)-(P45/(H45/convhamq)))/1000,0),5)))</f>
        <v>0</v>
      </c>
      <c r="P45" s="258" t="str">
        <f>IFERROR(IF(OR(AND(I45="",K45=0),K45="",H45&lt;LimMinSup),"",MIN((H45/convhamq)*VLOOKUP(A45,Soluzione[],3,FALSE),K45)),"")</f>
        <v/>
      </c>
      <c r="Q45" s="258"/>
      <c r="R45" s="258"/>
      <c r="S45" s="259"/>
    </row>
    <row r="46" spans="1:19" ht="15.65" customHeight="1" x14ac:dyDescent="0.35">
      <c r="A46" s="248" t="str">
        <f>Tabelle!D29</f>
        <v>Nocciolo</v>
      </c>
      <c r="B46" s="140"/>
      <c r="C46" s="140"/>
      <c r="D46" s="140"/>
      <c r="E46" s="249"/>
      <c r="F46" s="180" t="str">
        <f>_xlfn.CONCAT(TEXT(VLOOKUP(A46,Soluzione[],3,FALSE),"#.##0,00"))</f>
        <v>8.000,00</v>
      </c>
      <c r="G46" s="182"/>
      <c r="H46" s="66" t="str">
        <f>IF(SUMIFS('Allegato A'!$H$10:$H$44,'Allegato A'!$J$10:$J$44,A46)=0,"",SUMIFS('Allegato A'!$H$10:$H$44,'Allegato A'!$J$10:$J$44,A46))</f>
        <v/>
      </c>
      <c r="I46" s="250" t="str">
        <f>IF(H46="","",_xlfn.CONCAT(TEXT((H46/convhamq)*VLOOKUP(A46,Soluzione[],3,FALSE),"#.##0,00")))</f>
        <v/>
      </c>
      <c r="J46" s="251"/>
      <c r="K46" s="233"/>
      <c r="L46" s="233"/>
      <c r="M46" s="233"/>
      <c r="N46" s="233"/>
      <c r="O46" s="67">
        <f>IF(P46="",0,IF(K46=0,0,MIN(ROUNDDOWN((VLOOKUP(A46,Soluzione[],3,FALSE)-(P46/(H46/convhamq)))/1000,0),5)))</f>
        <v>0</v>
      </c>
      <c r="P46" s="258" t="str">
        <f>IFERROR(IF(OR(AND(I46="",K46=0),K46="",H46&lt;LimMinSup),"",MIN((H46/convhamq)*VLOOKUP(A46,Soluzione[],3,FALSE),K46)),"")</f>
        <v/>
      </c>
      <c r="Q46" s="258"/>
      <c r="R46" s="258"/>
      <c r="S46" s="259"/>
    </row>
    <row r="47" spans="1:19" ht="15.65" customHeight="1" x14ac:dyDescent="0.35">
      <c r="A47" s="234" t="str">
        <f>Tabelle!D30</f>
        <v>Noce</v>
      </c>
      <c r="B47" s="235"/>
      <c r="C47" s="235"/>
      <c r="D47" s="235"/>
      <c r="E47" s="236"/>
      <c r="F47" s="252" t="str">
        <f>_xlfn.CONCAT(TEXT(VLOOKUP(A47,Soluzione[],3,FALSE),"#.##0,00"))</f>
        <v>8.000,00</v>
      </c>
      <c r="G47" s="253"/>
      <c r="H47" s="75" t="str">
        <f>IF(SUMIFS('Allegato A'!$H$10:$H$44,'Allegato A'!$J$10:$J$44,A47)=0,"",SUMIFS('Allegato A'!$H$10:$H$44,'Allegato A'!$J$10:$J$44,A47))</f>
        <v/>
      </c>
      <c r="I47" s="260" t="str">
        <f>IF(H47="","",_xlfn.CONCAT(TEXT((H47/convhamq)*VLOOKUP(A47,Soluzione[],3,FALSE),"#.##0,00")))</f>
        <v/>
      </c>
      <c r="J47" s="261"/>
      <c r="K47" s="233"/>
      <c r="L47" s="233"/>
      <c r="M47" s="233"/>
      <c r="N47" s="233"/>
      <c r="O47" s="76">
        <f>IF(P47="",0,IF(K47=0,0,MIN(ROUNDDOWN((VLOOKUP(A47,Soluzione[],3,FALSE)-(P47/(H47/convhamq)))/1000,0),5)))</f>
        <v>0</v>
      </c>
      <c r="P47" s="258" t="str">
        <f>IFERROR(IF(OR(AND(I47="",K47=0),K47="",H47&lt;LimMinSup),"",MIN((H47/convhamq)*VLOOKUP(A47,Soluzione[],3,FALSE),K47)),"")</f>
        <v/>
      </c>
      <c r="Q47" s="258"/>
      <c r="R47" s="258"/>
      <c r="S47" s="259"/>
    </row>
    <row r="48" spans="1:19" ht="5.9" customHeight="1" x14ac:dyDescent="0.35">
      <c r="A48" s="9"/>
      <c r="B48" s="9"/>
      <c r="C48" s="9"/>
      <c r="D48" s="9"/>
      <c r="E48" s="9"/>
      <c r="F48" s="10"/>
      <c r="G48" s="10"/>
      <c r="H48" s="11"/>
      <c r="I48" s="12"/>
      <c r="J48" s="12"/>
      <c r="K48" s="12"/>
      <c r="L48" s="12"/>
      <c r="M48" s="12"/>
      <c r="N48" s="12"/>
      <c r="O48" s="12"/>
      <c r="P48" s="12"/>
      <c r="Q48" s="12"/>
      <c r="R48" s="12"/>
      <c r="S48" s="13"/>
    </row>
    <row r="49" spans="1:19" ht="15" customHeight="1" x14ac:dyDescent="0.35">
      <c r="A49" s="159" t="s">
        <v>285</v>
      </c>
      <c r="B49" s="160"/>
      <c r="C49" s="160"/>
      <c r="D49" s="160"/>
      <c r="E49" s="160"/>
      <c r="F49" s="160"/>
      <c r="G49" s="204"/>
      <c r="H49" s="19" t="str">
        <f>IF(SUM(H34:H38,H40,H42:H43,H45:H47)=0,"",SUM(H34:H38,H40,H42:H43,H45:H47))</f>
        <v/>
      </c>
      <c r="I49" s="246"/>
      <c r="J49" s="247"/>
      <c r="K49" s="310" cm="1">
        <f t="array" ref="K49">IF(SUM(H34:H36)&gt;=LimMinSup,SUMPRODUCT(IF(I34:I36&lt;&gt;"",1,0),K34:K36),0)+SUMPRODUCT(IF(H37:H47&gt;=LimMinSup,1,0),IF(I37:I47&lt;&gt;"",1,0),K37:K47)</f>
        <v>0</v>
      </c>
      <c r="L49" s="310"/>
      <c r="M49" s="310"/>
      <c r="N49" s="310"/>
      <c r="O49" s="161" t="str">
        <f>IF(SUM(P34:P38,P40,P42:P43,P45:P47)=0,"",SUM(P34:P38,P40,P42:P43,P45:P47))</f>
        <v/>
      </c>
      <c r="P49" s="162"/>
      <c r="Q49" s="162"/>
      <c r="R49" s="162"/>
      <c r="S49" s="163"/>
    </row>
    <row r="50" spans="1:19" ht="5.9" customHeight="1" x14ac:dyDescent="0.35">
      <c r="A50" s="9"/>
      <c r="B50" s="9"/>
      <c r="C50" s="9"/>
      <c r="D50" s="9"/>
      <c r="E50" s="9"/>
      <c r="F50" s="10"/>
      <c r="G50" s="10"/>
      <c r="H50" s="14"/>
      <c r="I50" s="15"/>
      <c r="J50" s="15"/>
      <c r="K50" s="15"/>
      <c r="L50" s="15"/>
      <c r="M50" s="15"/>
      <c r="N50" s="15"/>
      <c r="O50" s="15"/>
      <c r="P50" s="15"/>
      <c r="Q50" s="15"/>
      <c r="R50" s="15"/>
      <c r="S50" s="2"/>
    </row>
    <row r="51" spans="1:19" ht="14.75" customHeight="1" x14ac:dyDescent="0.35">
      <c r="A51" s="159" t="s">
        <v>325</v>
      </c>
      <c r="B51" s="160"/>
      <c r="C51" s="160"/>
      <c r="D51" s="160"/>
      <c r="E51" s="160"/>
      <c r="F51" s="160"/>
      <c r="G51" s="160"/>
      <c r="H51" s="160"/>
      <c r="I51" s="160"/>
      <c r="J51" s="160"/>
      <c r="K51" s="160"/>
      <c r="L51" s="160"/>
      <c r="M51" s="81">
        <f>VLOOKUP(A34,Soluzione[],2,FALSE)</f>
        <v>35000</v>
      </c>
      <c r="N51" s="82">
        <f>SUM(IF(O51&gt;=M51,O51,0))</f>
        <v>0</v>
      </c>
      <c r="O51" s="161" t="str">
        <f>IF(SUM(P34:P38)=0,"",SUM(P34:P38))</f>
        <v/>
      </c>
      <c r="P51" s="162"/>
      <c r="Q51" s="162"/>
      <c r="R51" s="162"/>
      <c r="S51" s="163"/>
    </row>
    <row r="52" spans="1:19" ht="14.75" customHeight="1" x14ac:dyDescent="0.35">
      <c r="A52" s="159" t="s">
        <v>339</v>
      </c>
      <c r="B52" s="160"/>
      <c r="C52" s="160"/>
      <c r="D52" s="160"/>
      <c r="E52" s="160"/>
      <c r="F52" s="160"/>
      <c r="G52" s="160"/>
      <c r="H52" s="160"/>
      <c r="I52" s="160"/>
      <c r="J52" s="160"/>
      <c r="K52" s="160"/>
      <c r="L52" s="160"/>
      <c r="M52" s="81">
        <f>VLOOKUP(A40,Soluzione[],2,FALSE)</f>
        <v>15000</v>
      </c>
      <c r="N52" s="82" t="str">
        <f>IF(O52&gt;=M52,O52,0)</f>
        <v/>
      </c>
      <c r="O52" s="161" t="str">
        <f>IF(P40=0,"",P40)</f>
        <v/>
      </c>
      <c r="P52" s="162"/>
      <c r="Q52" s="162"/>
      <c r="R52" s="162"/>
      <c r="S52" s="163"/>
    </row>
    <row r="53" spans="1:19" ht="14.75" customHeight="1" x14ac:dyDescent="0.35">
      <c r="A53" s="159" t="s">
        <v>327</v>
      </c>
      <c r="B53" s="160"/>
      <c r="C53" s="160"/>
      <c r="D53" s="160"/>
      <c r="E53" s="160"/>
      <c r="F53" s="160"/>
      <c r="G53" s="160"/>
      <c r="H53" s="160"/>
      <c r="I53" s="160"/>
      <c r="J53" s="160"/>
      <c r="K53" s="160"/>
      <c r="L53" s="160"/>
      <c r="M53" s="81">
        <f>VLOOKUP(A42,Soluzione[],2,FALSE)</f>
        <v>5000</v>
      </c>
      <c r="N53" s="82" t="str">
        <f>IF(O53&gt;=M53,O53,0)</f>
        <v/>
      </c>
      <c r="O53" s="161" t="str">
        <f>IF(SUM(P42:P43)=0,"",SUM(P42:P43))</f>
        <v/>
      </c>
      <c r="P53" s="162"/>
      <c r="Q53" s="162"/>
      <c r="R53" s="162"/>
      <c r="S53" s="163"/>
    </row>
    <row r="54" spans="1:19" ht="14.75" customHeight="1" x14ac:dyDescent="0.35">
      <c r="A54" s="159" t="s">
        <v>326</v>
      </c>
      <c r="B54" s="160"/>
      <c r="C54" s="160"/>
      <c r="D54" s="160"/>
      <c r="E54" s="160"/>
      <c r="F54" s="160"/>
      <c r="G54" s="160"/>
      <c r="H54" s="160"/>
      <c r="I54" s="160"/>
      <c r="J54" s="160"/>
      <c r="K54" s="160"/>
      <c r="L54" s="160"/>
      <c r="M54" s="81">
        <f>VLOOKUP(A45,Soluzione[],2,FALSE)</f>
        <v>3000</v>
      </c>
      <c r="N54" s="82" t="str">
        <f>IF(O54&gt;=M54,O54,0)</f>
        <v/>
      </c>
      <c r="O54" s="161" t="str">
        <f>IF(SUM(P45:P47)=0,"",SUM(P45:P47))</f>
        <v/>
      </c>
      <c r="P54" s="162"/>
      <c r="Q54" s="162"/>
      <c r="R54" s="162"/>
      <c r="S54" s="163"/>
    </row>
    <row r="55" spans="1:19" ht="5.9" customHeight="1" x14ac:dyDescent="0.35">
      <c r="A55" s="9"/>
      <c r="B55" s="9"/>
      <c r="C55" s="9"/>
      <c r="D55" s="9"/>
      <c r="E55" s="9"/>
      <c r="F55" s="10"/>
      <c r="G55" s="10"/>
      <c r="H55" s="14"/>
      <c r="I55" s="15"/>
      <c r="J55" s="15"/>
      <c r="K55" s="15"/>
      <c r="L55" s="15"/>
      <c r="M55" s="15"/>
      <c r="N55" s="15"/>
      <c r="O55" s="15"/>
      <c r="P55" s="15"/>
      <c r="Q55" s="15"/>
      <c r="R55" s="15"/>
      <c r="S55" s="2"/>
    </row>
    <row r="56" spans="1:19" ht="14.75" customHeight="1" x14ac:dyDescent="0.35">
      <c r="A56" s="159" t="s">
        <v>328</v>
      </c>
      <c r="B56" s="160"/>
      <c r="C56" s="160"/>
      <c r="D56" s="160"/>
      <c r="E56" s="160"/>
      <c r="F56" s="160"/>
      <c r="G56" s="160"/>
      <c r="H56" s="160"/>
      <c r="I56" s="160"/>
      <c r="J56" s="160"/>
      <c r="K56" s="160"/>
      <c r="L56" s="160"/>
      <c r="M56" s="160"/>
      <c r="N56" s="204"/>
      <c r="O56" s="161" t="str">
        <f>IF(OR(H49&lt;LimMinSup,SUM(N51,N52,N53,N54)=0),"",MIN(SUM(N51,N52,N53,N54),LimMaxAmm))</f>
        <v/>
      </c>
      <c r="P56" s="162"/>
      <c r="Q56" s="162"/>
      <c r="R56" s="162"/>
      <c r="S56" s="163"/>
    </row>
    <row r="57" spans="1:19" ht="14.75" customHeight="1" x14ac:dyDescent="0.35">
      <c r="A57" s="71"/>
      <c r="B57" s="71"/>
      <c r="C57" s="71"/>
      <c r="D57" s="71"/>
      <c r="E57" s="71"/>
      <c r="F57" s="71"/>
      <c r="G57" s="71"/>
      <c r="H57" s="71"/>
      <c r="I57" s="71"/>
      <c r="J57" s="71"/>
      <c r="K57" s="71"/>
      <c r="L57" s="71"/>
      <c r="M57" s="72"/>
      <c r="N57" s="72"/>
      <c r="O57" s="72"/>
      <c r="P57" s="72"/>
      <c r="Q57" s="72"/>
      <c r="R57" s="72"/>
      <c r="S57" s="72"/>
    </row>
    <row r="58" spans="1:19" ht="14.75" customHeight="1" x14ac:dyDescent="0.35">
      <c r="A58" s="73"/>
      <c r="B58" s="73"/>
      <c r="C58" s="73"/>
      <c r="D58" s="73"/>
      <c r="E58" s="73"/>
      <c r="F58" s="73"/>
      <c r="G58" s="73"/>
      <c r="H58" s="73"/>
      <c r="I58" s="73"/>
      <c r="J58" s="73"/>
      <c r="K58" s="73"/>
      <c r="L58" s="73"/>
      <c r="M58" s="74"/>
      <c r="N58" s="74"/>
      <c r="O58" s="74"/>
      <c r="P58" s="74"/>
      <c r="Q58" s="74"/>
      <c r="R58" s="74"/>
      <c r="S58" s="74"/>
    </row>
    <row r="59" spans="1:19" ht="14.75" customHeight="1" x14ac:dyDescent="0.35">
      <c r="A59" s="311" t="s">
        <v>308</v>
      </c>
      <c r="B59" s="311"/>
      <c r="C59" s="311"/>
      <c r="D59" s="311"/>
      <c r="E59" s="311"/>
      <c r="F59" s="311"/>
      <c r="G59" s="311"/>
      <c r="H59" s="311"/>
      <c r="I59" s="311"/>
      <c r="J59" s="311"/>
      <c r="K59" s="311"/>
      <c r="L59" s="311"/>
      <c r="M59" s="311"/>
      <c r="N59" s="311"/>
      <c r="O59" s="311"/>
      <c r="P59" s="311"/>
      <c r="Q59" s="311"/>
      <c r="R59" s="311"/>
      <c r="S59" s="311"/>
    </row>
    <row r="60" spans="1:19" ht="14.75" customHeight="1" x14ac:dyDescent="0.35">
      <c r="A60" s="254" t="s">
        <v>297</v>
      </c>
      <c r="B60" s="254"/>
      <c r="C60" s="254"/>
      <c r="D60" s="254"/>
      <c r="E60" s="254"/>
      <c r="F60" s="237"/>
      <c r="G60" s="238"/>
      <c r="H60" s="239"/>
      <c r="I60" s="150" t="s">
        <v>298</v>
      </c>
      <c r="J60" s="151"/>
      <c r="K60" s="152"/>
      <c r="L60" s="237"/>
      <c r="M60" s="238"/>
      <c r="N60" s="238"/>
      <c r="O60" s="238"/>
      <c r="P60" s="238"/>
      <c r="Q60" s="238"/>
      <c r="R60" s="238"/>
      <c r="S60" s="239"/>
    </row>
    <row r="61" spans="1:19" ht="14.75" customHeight="1" x14ac:dyDescent="0.35">
      <c r="A61" s="254"/>
      <c r="B61" s="254"/>
      <c r="C61" s="254"/>
      <c r="D61" s="254"/>
      <c r="E61" s="254"/>
      <c r="F61" s="240"/>
      <c r="G61" s="241"/>
      <c r="H61" s="242"/>
      <c r="I61" s="153"/>
      <c r="J61" s="154"/>
      <c r="K61" s="155"/>
      <c r="L61" s="240"/>
      <c r="M61" s="241"/>
      <c r="N61" s="241"/>
      <c r="O61" s="241"/>
      <c r="P61" s="241"/>
      <c r="Q61" s="241"/>
      <c r="R61" s="241"/>
      <c r="S61" s="242"/>
    </row>
    <row r="62" spans="1:19" ht="14.75" customHeight="1" x14ac:dyDescent="0.35">
      <c r="A62" s="254"/>
      <c r="B62" s="254"/>
      <c r="C62" s="254"/>
      <c r="D62" s="254"/>
      <c r="E62" s="254"/>
      <c r="F62" s="243"/>
      <c r="G62" s="244"/>
      <c r="H62" s="245"/>
      <c r="I62" s="156"/>
      <c r="J62" s="157"/>
      <c r="K62" s="158"/>
      <c r="L62" s="243"/>
      <c r="M62" s="244"/>
      <c r="N62" s="244"/>
      <c r="O62" s="244"/>
      <c r="P62" s="244"/>
      <c r="Q62" s="244"/>
      <c r="R62" s="244"/>
      <c r="S62" s="245"/>
    </row>
    <row r="63" spans="1:19" ht="14.75" customHeight="1" x14ac:dyDescent="0.35">
      <c r="A63" s="106"/>
      <c r="B63" s="106"/>
      <c r="C63" s="106"/>
      <c r="D63" s="106"/>
      <c r="E63" s="106"/>
      <c r="F63" s="108"/>
      <c r="G63" s="108"/>
      <c r="H63" s="108"/>
      <c r="I63" s="109"/>
      <c r="J63" s="109"/>
      <c r="K63" s="109"/>
      <c r="L63" s="108"/>
      <c r="M63" s="108"/>
      <c r="N63" s="108"/>
      <c r="O63" s="108"/>
      <c r="P63" s="108"/>
      <c r="Q63" s="108"/>
      <c r="R63" s="108"/>
      <c r="S63" s="108"/>
    </row>
    <row r="64" spans="1:19" ht="14.75" customHeight="1" x14ac:dyDescent="0.35">
      <c r="A64" s="109"/>
      <c r="B64" s="109"/>
      <c r="C64" s="109"/>
      <c r="D64" s="109"/>
      <c r="E64" s="109"/>
      <c r="F64" s="108"/>
      <c r="G64" s="108"/>
      <c r="H64" s="108"/>
      <c r="I64" s="109"/>
      <c r="J64" s="109"/>
      <c r="K64" s="109"/>
      <c r="L64" s="108"/>
      <c r="M64" s="108"/>
      <c r="N64" s="108"/>
      <c r="O64" s="108"/>
      <c r="P64" s="108"/>
      <c r="Q64" s="108"/>
      <c r="R64" s="108"/>
      <c r="S64" s="108"/>
    </row>
    <row r="65" spans="1:19" ht="6.65" customHeight="1" x14ac:dyDescent="0.35">
      <c r="A65" s="203"/>
      <c r="B65" s="203"/>
      <c r="C65" s="203"/>
      <c r="D65" s="203"/>
      <c r="E65" s="203"/>
      <c r="F65" s="203"/>
      <c r="G65" s="203"/>
      <c r="H65" s="203"/>
      <c r="I65" s="203"/>
      <c r="J65" s="203"/>
      <c r="K65" s="203"/>
      <c r="L65" s="203"/>
      <c r="M65" s="203"/>
      <c r="N65" s="203"/>
      <c r="O65" s="203"/>
      <c r="P65" s="203"/>
      <c r="Q65" s="203"/>
      <c r="R65" s="203"/>
      <c r="S65" s="203"/>
    </row>
    <row r="66" spans="1:19" s="1" customFormat="1" ht="12.75" customHeight="1" x14ac:dyDescent="0.3">
      <c r="A66" s="128" t="str">
        <f>$A$1</f>
        <v>ARB26_MOD01_DomandaAiuto</v>
      </c>
      <c r="B66" s="128"/>
      <c r="C66" s="128"/>
      <c r="D66" s="128"/>
      <c r="E66" s="128"/>
      <c r="F66" s="128"/>
      <c r="G66" s="128"/>
      <c r="H66" s="128"/>
      <c r="I66" s="128"/>
      <c r="J66" s="333" t="str">
        <f>$J$1</f>
        <v>vers_06/02/2026</v>
      </c>
      <c r="K66" s="333"/>
      <c r="L66" s="333"/>
      <c r="M66" s="333"/>
      <c r="N66" s="333"/>
      <c r="O66" s="333"/>
      <c r="P66" s="333"/>
      <c r="Q66" s="333"/>
      <c r="R66" s="333"/>
      <c r="S66" s="333"/>
    </row>
    <row r="67" spans="1:19" ht="4.4000000000000004" customHeight="1" x14ac:dyDescent="0.35">
      <c r="A67" s="2"/>
      <c r="B67" s="2"/>
      <c r="C67" s="2"/>
      <c r="D67" s="2"/>
      <c r="E67" s="2"/>
      <c r="F67" s="2"/>
      <c r="G67" s="2"/>
      <c r="H67" s="2"/>
      <c r="I67" s="2"/>
      <c r="J67" s="2"/>
      <c r="K67" s="2"/>
      <c r="L67" s="2"/>
      <c r="M67" s="2"/>
      <c r="N67" s="2"/>
      <c r="O67" s="2"/>
      <c r="P67" s="2"/>
      <c r="Q67" s="2"/>
      <c r="R67" s="2"/>
      <c r="S67" s="2"/>
    </row>
    <row r="68" spans="1:19" x14ac:dyDescent="0.35">
      <c r="A68" s="2"/>
      <c r="B68" s="2"/>
      <c r="C68" s="2"/>
      <c r="D68" s="2"/>
      <c r="E68" s="2"/>
      <c r="F68" s="2"/>
      <c r="G68" s="2"/>
      <c r="H68" s="2"/>
      <c r="I68" s="2"/>
      <c r="J68" s="2"/>
      <c r="K68" s="2"/>
      <c r="L68" s="2"/>
      <c r="M68" s="2"/>
      <c r="N68" s="2"/>
      <c r="O68" s="2"/>
      <c r="P68" s="2"/>
      <c r="Q68" s="2"/>
      <c r="R68" s="2"/>
      <c r="S68" s="2"/>
    </row>
    <row r="69" spans="1:19" ht="14.75" customHeight="1" x14ac:dyDescent="0.35">
      <c r="A69" s="199" t="s">
        <v>305</v>
      </c>
      <c r="B69" s="200"/>
      <c r="C69" s="201"/>
      <c r="D69" s="201"/>
      <c r="E69" s="201"/>
      <c r="F69" s="201"/>
      <c r="G69" s="201"/>
      <c r="H69" s="201"/>
      <c r="I69" s="201"/>
      <c r="J69" s="201"/>
      <c r="K69" s="201"/>
      <c r="L69" s="201"/>
      <c r="M69" s="201"/>
      <c r="N69" s="201"/>
      <c r="O69" s="201"/>
      <c r="P69" s="201"/>
      <c r="Q69" s="201"/>
      <c r="R69" s="201"/>
      <c r="S69" s="202"/>
    </row>
    <row r="70" spans="1:19" ht="14.75" customHeight="1" x14ac:dyDescent="0.35">
      <c r="A70" s="205" t="s">
        <v>296</v>
      </c>
      <c r="B70" s="205"/>
      <c r="C70" s="205" t="s">
        <v>294</v>
      </c>
      <c r="D70" s="205"/>
      <c r="E70" s="205"/>
      <c r="F70" s="205"/>
      <c r="G70" s="205"/>
      <c r="H70" s="205"/>
      <c r="I70" s="205"/>
      <c r="J70" s="205"/>
      <c r="K70" s="205"/>
      <c r="L70" s="205"/>
      <c r="M70" s="180" t="s">
        <v>295</v>
      </c>
      <c r="N70" s="181"/>
      <c r="O70" s="182"/>
      <c r="P70" s="271" t="s">
        <v>306</v>
      </c>
      <c r="Q70" s="271"/>
      <c r="R70" s="271"/>
      <c r="S70" s="271"/>
    </row>
    <row r="71" spans="1:19" ht="14.75" customHeight="1" x14ac:dyDescent="0.35">
      <c r="A71" s="205"/>
      <c r="B71" s="205"/>
      <c r="C71" s="205"/>
      <c r="D71" s="205"/>
      <c r="E71" s="205"/>
      <c r="F71" s="205"/>
      <c r="G71" s="205"/>
      <c r="H71" s="205"/>
      <c r="I71" s="205"/>
      <c r="J71" s="205"/>
      <c r="K71" s="205"/>
      <c r="L71" s="205"/>
      <c r="M71" s="186"/>
      <c r="N71" s="187"/>
      <c r="O71" s="188"/>
      <c r="P71" s="231" t="s">
        <v>307</v>
      </c>
      <c r="Q71" s="232"/>
      <c r="R71" s="267" t="s">
        <v>296</v>
      </c>
      <c r="S71" s="268"/>
    </row>
    <row r="72" spans="1:19" ht="15" customHeight="1" x14ac:dyDescent="0.35">
      <c r="A72" s="166" t="b">
        <v>0</v>
      </c>
      <c r="B72" s="167"/>
      <c r="C72" s="189" t="s">
        <v>345</v>
      </c>
      <c r="D72" s="190"/>
      <c r="E72" s="190"/>
      <c r="F72" s="190"/>
      <c r="G72" s="190"/>
      <c r="H72" s="190"/>
      <c r="I72" s="190"/>
      <c r="J72" s="190"/>
      <c r="K72" s="190"/>
      <c r="L72" s="191"/>
      <c r="M72" s="180" t="s">
        <v>292</v>
      </c>
      <c r="N72" s="181"/>
      <c r="O72" s="182"/>
      <c r="P72" s="180">
        <v>20</v>
      </c>
      <c r="Q72" s="182"/>
      <c r="R72" s="172" t="str">
        <f>IF(AND(A72=FALSE,A76=FALSE),"",MAX(A72*P72,A76*P76))</f>
        <v/>
      </c>
      <c r="S72" s="173"/>
    </row>
    <row r="73" spans="1:19" ht="15" customHeight="1" x14ac:dyDescent="0.35">
      <c r="A73" s="168"/>
      <c r="B73" s="169"/>
      <c r="C73" s="192"/>
      <c r="D73" s="193"/>
      <c r="E73" s="193"/>
      <c r="F73" s="193"/>
      <c r="G73" s="193"/>
      <c r="H73" s="193"/>
      <c r="I73" s="193"/>
      <c r="J73" s="193"/>
      <c r="K73" s="193"/>
      <c r="L73" s="194"/>
      <c r="M73" s="183"/>
      <c r="N73" s="184"/>
      <c r="O73" s="185"/>
      <c r="P73" s="183"/>
      <c r="Q73" s="185"/>
      <c r="R73" s="174"/>
      <c r="S73" s="175"/>
    </row>
    <row r="74" spans="1:19" ht="15" customHeight="1" x14ac:dyDescent="0.35">
      <c r="A74" s="168"/>
      <c r="B74" s="169"/>
      <c r="C74" s="192"/>
      <c r="D74" s="193"/>
      <c r="E74" s="193"/>
      <c r="F74" s="193"/>
      <c r="G74" s="193"/>
      <c r="H74" s="193"/>
      <c r="I74" s="193"/>
      <c r="J74" s="193"/>
      <c r="K74" s="193"/>
      <c r="L74" s="194"/>
      <c r="M74" s="183"/>
      <c r="N74" s="184"/>
      <c r="O74" s="185"/>
      <c r="P74" s="183"/>
      <c r="Q74" s="185"/>
      <c r="R74" s="174"/>
      <c r="S74" s="175"/>
    </row>
    <row r="75" spans="1:19" ht="15" customHeight="1" x14ac:dyDescent="0.35">
      <c r="A75" s="170"/>
      <c r="B75" s="171"/>
      <c r="C75" s="192"/>
      <c r="D75" s="193"/>
      <c r="E75" s="193"/>
      <c r="F75" s="193"/>
      <c r="G75" s="193"/>
      <c r="H75" s="193"/>
      <c r="I75" s="193"/>
      <c r="J75" s="193"/>
      <c r="K75" s="193"/>
      <c r="L75" s="194"/>
      <c r="M75" s="183"/>
      <c r="N75" s="184"/>
      <c r="O75" s="185"/>
      <c r="P75" s="183"/>
      <c r="Q75" s="185"/>
      <c r="R75" s="174"/>
      <c r="S75" s="175"/>
    </row>
    <row r="76" spans="1:19" ht="13.5" customHeight="1" x14ac:dyDescent="0.35">
      <c r="A76" s="166" t="b">
        <v>0</v>
      </c>
      <c r="B76" s="167"/>
      <c r="C76" s="189" t="s">
        <v>346</v>
      </c>
      <c r="D76" s="190"/>
      <c r="E76" s="190"/>
      <c r="F76" s="190"/>
      <c r="G76" s="190"/>
      <c r="H76" s="190"/>
      <c r="I76" s="190"/>
      <c r="J76" s="190"/>
      <c r="K76" s="190"/>
      <c r="L76" s="191"/>
      <c r="M76" s="183"/>
      <c r="N76" s="184"/>
      <c r="O76" s="185"/>
      <c r="P76" s="180">
        <v>10</v>
      </c>
      <c r="Q76" s="182"/>
      <c r="R76" s="174"/>
      <c r="S76" s="175"/>
    </row>
    <row r="77" spans="1:19" ht="13.5" customHeight="1" x14ac:dyDescent="0.35">
      <c r="A77" s="168"/>
      <c r="B77" s="169"/>
      <c r="C77" s="192"/>
      <c r="D77" s="193"/>
      <c r="E77" s="193"/>
      <c r="F77" s="193"/>
      <c r="G77" s="193"/>
      <c r="H77" s="193"/>
      <c r="I77" s="193"/>
      <c r="J77" s="193"/>
      <c r="K77" s="193"/>
      <c r="L77" s="194"/>
      <c r="M77" s="183"/>
      <c r="N77" s="184"/>
      <c r="O77" s="185"/>
      <c r="P77" s="183"/>
      <c r="Q77" s="185"/>
      <c r="R77" s="174"/>
      <c r="S77" s="175"/>
    </row>
    <row r="78" spans="1:19" ht="13.5" customHeight="1" x14ac:dyDescent="0.35">
      <c r="A78" s="170"/>
      <c r="B78" s="171"/>
      <c r="C78" s="192"/>
      <c r="D78" s="193"/>
      <c r="E78" s="193"/>
      <c r="F78" s="193"/>
      <c r="G78" s="193"/>
      <c r="H78" s="193"/>
      <c r="I78" s="193"/>
      <c r="J78" s="193"/>
      <c r="K78" s="193"/>
      <c r="L78" s="194"/>
      <c r="M78" s="183"/>
      <c r="N78" s="184"/>
      <c r="O78" s="185"/>
      <c r="P78" s="183"/>
      <c r="Q78" s="185"/>
      <c r="R78" s="174"/>
      <c r="S78" s="175"/>
    </row>
    <row r="79" spans="1:19" ht="13.5" customHeight="1" x14ac:dyDescent="0.35">
      <c r="A79" s="166" t="b">
        <v>0</v>
      </c>
      <c r="B79" s="167"/>
      <c r="C79" s="189" t="s">
        <v>347</v>
      </c>
      <c r="D79" s="190"/>
      <c r="E79" s="190"/>
      <c r="F79" s="190"/>
      <c r="G79" s="190"/>
      <c r="H79" s="190"/>
      <c r="I79" s="190"/>
      <c r="J79" s="190"/>
      <c r="K79" s="190"/>
      <c r="L79" s="191"/>
      <c r="M79" s="180" t="s">
        <v>292</v>
      </c>
      <c r="N79" s="181"/>
      <c r="O79" s="182"/>
      <c r="P79" s="180">
        <v>15</v>
      </c>
      <c r="Q79" s="182"/>
      <c r="R79" s="172" t="str">
        <f>IF(AND(A79=FALSE,A85=FALSE),"",MAX(A79*P79,A85*P85))</f>
        <v/>
      </c>
      <c r="S79" s="173"/>
    </row>
    <row r="80" spans="1:19" ht="13.5" customHeight="1" x14ac:dyDescent="0.35">
      <c r="A80" s="168"/>
      <c r="B80" s="169"/>
      <c r="C80" s="192"/>
      <c r="D80" s="193"/>
      <c r="E80" s="193"/>
      <c r="F80" s="193"/>
      <c r="G80" s="193"/>
      <c r="H80" s="193"/>
      <c r="I80" s="193"/>
      <c r="J80" s="193"/>
      <c r="K80" s="193"/>
      <c r="L80" s="194"/>
      <c r="M80" s="183"/>
      <c r="N80" s="184"/>
      <c r="O80" s="185"/>
      <c r="P80" s="183"/>
      <c r="Q80" s="185"/>
      <c r="R80" s="174"/>
      <c r="S80" s="175"/>
    </row>
    <row r="81" spans="1:19" ht="13.5" customHeight="1" x14ac:dyDescent="0.35">
      <c r="A81" s="168"/>
      <c r="B81" s="169"/>
      <c r="C81" s="192"/>
      <c r="D81" s="193"/>
      <c r="E81" s="193"/>
      <c r="F81" s="193"/>
      <c r="G81" s="193"/>
      <c r="H81" s="193"/>
      <c r="I81" s="193"/>
      <c r="J81" s="193"/>
      <c r="K81" s="193"/>
      <c r="L81" s="194"/>
      <c r="M81" s="183"/>
      <c r="N81" s="184"/>
      <c r="O81" s="185"/>
      <c r="P81" s="183"/>
      <c r="Q81" s="185"/>
      <c r="R81" s="174"/>
      <c r="S81" s="175"/>
    </row>
    <row r="82" spans="1:19" ht="13.5" customHeight="1" x14ac:dyDescent="0.35">
      <c r="A82" s="168"/>
      <c r="B82" s="169"/>
      <c r="C82" s="192"/>
      <c r="D82" s="193"/>
      <c r="E82" s="193"/>
      <c r="F82" s="193"/>
      <c r="G82" s="193"/>
      <c r="H82" s="193"/>
      <c r="I82" s="193"/>
      <c r="J82" s="193"/>
      <c r="K82" s="193"/>
      <c r="L82" s="194"/>
      <c r="M82" s="183"/>
      <c r="N82" s="184"/>
      <c r="O82" s="185"/>
      <c r="P82" s="183"/>
      <c r="Q82" s="185"/>
      <c r="R82" s="174"/>
      <c r="S82" s="175"/>
    </row>
    <row r="83" spans="1:19" ht="13.5" customHeight="1" x14ac:dyDescent="0.35">
      <c r="A83" s="168"/>
      <c r="B83" s="169"/>
      <c r="C83" s="192"/>
      <c r="D83" s="193"/>
      <c r="E83" s="193"/>
      <c r="F83" s="193"/>
      <c r="G83" s="193"/>
      <c r="H83" s="193"/>
      <c r="I83" s="193"/>
      <c r="J83" s="193"/>
      <c r="K83" s="193"/>
      <c r="L83" s="194"/>
      <c r="M83" s="183"/>
      <c r="N83" s="184"/>
      <c r="O83" s="185"/>
      <c r="P83" s="183"/>
      <c r="Q83" s="185"/>
      <c r="R83" s="174"/>
      <c r="S83" s="175"/>
    </row>
    <row r="84" spans="1:19" ht="4.4000000000000004" customHeight="1" x14ac:dyDescent="0.35">
      <c r="A84" s="170"/>
      <c r="B84" s="171"/>
      <c r="C84" s="195"/>
      <c r="D84" s="196"/>
      <c r="E84" s="196"/>
      <c r="F84" s="196"/>
      <c r="G84" s="196"/>
      <c r="H84" s="196"/>
      <c r="I84" s="196"/>
      <c r="J84" s="196"/>
      <c r="K84" s="196"/>
      <c r="L84" s="197"/>
      <c r="M84" s="183"/>
      <c r="N84" s="184"/>
      <c r="O84" s="185"/>
      <c r="P84" s="186"/>
      <c r="Q84" s="188"/>
      <c r="R84" s="174"/>
      <c r="S84" s="175"/>
    </row>
    <row r="85" spans="1:19" ht="13.5" customHeight="1" x14ac:dyDescent="0.35">
      <c r="A85" s="166" t="b">
        <v>0</v>
      </c>
      <c r="B85" s="167"/>
      <c r="C85" s="189" t="s">
        <v>378</v>
      </c>
      <c r="D85" s="190"/>
      <c r="E85" s="190"/>
      <c r="F85" s="190"/>
      <c r="G85" s="190"/>
      <c r="H85" s="190"/>
      <c r="I85" s="190"/>
      <c r="J85" s="190"/>
      <c r="K85" s="190"/>
      <c r="L85" s="191"/>
      <c r="M85" s="183"/>
      <c r="N85" s="184"/>
      <c r="O85" s="185"/>
      <c r="P85" s="180">
        <v>10</v>
      </c>
      <c r="Q85" s="182"/>
      <c r="R85" s="174"/>
      <c r="S85" s="175"/>
    </row>
    <row r="86" spans="1:19" ht="13.5" customHeight="1" x14ac:dyDescent="0.35">
      <c r="A86" s="168"/>
      <c r="B86" s="169"/>
      <c r="C86" s="192"/>
      <c r="D86" s="193"/>
      <c r="E86" s="193"/>
      <c r="F86" s="193"/>
      <c r="G86" s="193"/>
      <c r="H86" s="193"/>
      <c r="I86" s="193"/>
      <c r="J86" s="193"/>
      <c r="K86" s="193"/>
      <c r="L86" s="194"/>
      <c r="M86" s="183"/>
      <c r="N86" s="184"/>
      <c r="O86" s="185"/>
      <c r="P86" s="183"/>
      <c r="Q86" s="185"/>
      <c r="R86" s="174"/>
      <c r="S86" s="175"/>
    </row>
    <row r="87" spans="1:19" ht="13.5" customHeight="1" x14ac:dyDescent="0.35">
      <c r="A87" s="168"/>
      <c r="B87" s="169"/>
      <c r="C87" s="192"/>
      <c r="D87" s="193"/>
      <c r="E87" s="193"/>
      <c r="F87" s="193"/>
      <c r="G87" s="193"/>
      <c r="H87" s="193"/>
      <c r="I87" s="193"/>
      <c r="J87" s="193"/>
      <c r="K87" s="193"/>
      <c r="L87" s="194"/>
      <c r="M87" s="183"/>
      <c r="N87" s="184"/>
      <c r="O87" s="185"/>
      <c r="P87" s="183"/>
      <c r="Q87" s="185"/>
      <c r="R87" s="174"/>
      <c r="S87" s="175"/>
    </row>
    <row r="88" spans="1:19" ht="13.5" customHeight="1" x14ac:dyDescent="0.35">
      <c r="A88" s="168"/>
      <c r="B88" s="169"/>
      <c r="C88" s="192"/>
      <c r="D88" s="193"/>
      <c r="E88" s="193"/>
      <c r="F88" s="193"/>
      <c r="G88" s="193"/>
      <c r="H88" s="193"/>
      <c r="I88" s="193"/>
      <c r="J88" s="193"/>
      <c r="K88" s="193"/>
      <c r="L88" s="194"/>
      <c r="M88" s="183"/>
      <c r="N88" s="184"/>
      <c r="O88" s="185"/>
      <c r="P88" s="183"/>
      <c r="Q88" s="185"/>
      <c r="R88" s="174"/>
      <c r="S88" s="175"/>
    </row>
    <row r="89" spans="1:19" ht="13.5" customHeight="1" x14ac:dyDescent="0.35">
      <c r="A89" s="168"/>
      <c r="B89" s="169"/>
      <c r="C89" s="192"/>
      <c r="D89" s="193"/>
      <c r="E89" s="193"/>
      <c r="F89" s="193"/>
      <c r="G89" s="193"/>
      <c r="H89" s="193"/>
      <c r="I89" s="193"/>
      <c r="J89" s="193"/>
      <c r="K89" s="193"/>
      <c r="L89" s="194"/>
      <c r="M89" s="183"/>
      <c r="N89" s="184"/>
      <c r="O89" s="185"/>
      <c r="P89" s="183"/>
      <c r="Q89" s="185"/>
      <c r="R89" s="174"/>
      <c r="S89" s="175"/>
    </row>
    <row r="90" spans="1:19" ht="13.5" customHeight="1" x14ac:dyDescent="0.35">
      <c r="A90" s="170"/>
      <c r="B90" s="171"/>
      <c r="C90" s="192"/>
      <c r="D90" s="193"/>
      <c r="E90" s="193"/>
      <c r="F90" s="193"/>
      <c r="G90" s="193"/>
      <c r="H90" s="193"/>
      <c r="I90" s="193"/>
      <c r="J90" s="193"/>
      <c r="K90" s="193"/>
      <c r="L90" s="194"/>
      <c r="M90" s="183"/>
      <c r="N90" s="184"/>
      <c r="O90" s="185"/>
      <c r="P90" s="183"/>
      <c r="Q90" s="185"/>
      <c r="R90" s="174"/>
      <c r="S90" s="175"/>
    </row>
    <row r="91" spans="1:19" ht="13.5" customHeight="1" x14ac:dyDescent="0.35">
      <c r="A91" s="166" t="b">
        <v>0</v>
      </c>
      <c r="B91" s="167"/>
      <c r="C91" s="189" t="s">
        <v>348</v>
      </c>
      <c r="D91" s="190"/>
      <c r="E91" s="190"/>
      <c r="F91" s="190"/>
      <c r="G91" s="190"/>
      <c r="H91" s="190"/>
      <c r="I91" s="190"/>
      <c r="J91" s="190"/>
      <c r="K91" s="190"/>
      <c r="L91" s="191"/>
      <c r="M91" s="180" t="s">
        <v>293</v>
      </c>
      <c r="N91" s="181"/>
      <c r="O91" s="182"/>
      <c r="P91" s="180">
        <v>10</v>
      </c>
      <c r="Q91" s="182"/>
      <c r="R91" s="172" t="str">
        <f>IF(A91=FALSE,"",A91*P91*Bool_Aree)</f>
        <v/>
      </c>
      <c r="S91" s="173"/>
    </row>
    <row r="92" spans="1:19" ht="13.5" customHeight="1" x14ac:dyDescent="0.35">
      <c r="A92" s="170"/>
      <c r="B92" s="171"/>
      <c r="C92" s="192"/>
      <c r="D92" s="193"/>
      <c r="E92" s="193"/>
      <c r="F92" s="193"/>
      <c r="G92" s="193"/>
      <c r="H92" s="193"/>
      <c r="I92" s="193"/>
      <c r="J92" s="193"/>
      <c r="K92" s="193"/>
      <c r="L92" s="194"/>
      <c r="M92" s="183"/>
      <c r="N92" s="184"/>
      <c r="O92" s="185"/>
      <c r="P92" s="183"/>
      <c r="Q92" s="185"/>
      <c r="R92" s="174"/>
      <c r="S92" s="175"/>
    </row>
    <row r="93" spans="1:19" ht="13.5" customHeight="1" x14ac:dyDescent="0.35">
      <c r="A93" s="166" t="b">
        <v>0</v>
      </c>
      <c r="B93" s="167"/>
      <c r="C93" s="334" t="s">
        <v>387</v>
      </c>
      <c r="D93" s="335"/>
      <c r="E93" s="335"/>
      <c r="F93" s="335"/>
      <c r="G93" s="335"/>
      <c r="H93" s="335"/>
      <c r="I93" s="335"/>
      <c r="J93" s="335"/>
      <c r="K93" s="335"/>
      <c r="L93" s="336"/>
      <c r="M93" s="180" t="s">
        <v>293</v>
      </c>
      <c r="N93" s="181"/>
      <c r="O93" s="182"/>
      <c r="P93" s="180">
        <v>7</v>
      </c>
      <c r="Q93" s="182"/>
      <c r="R93" s="172" t="str">
        <f>IF(A93=FALSE,"",A93*P93)</f>
        <v/>
      </c>
      <c r="S93" s="173"/>
    </row>
    <row r="94" spans="1:19" ht="13.5" customHeight="1" x14ac:dyDescent="0.35">
      <c r="A94" s="168"/>
      <c r="B94" s="169"/>
      <c r="C94" s="337"/>
      <c r="D94" s="338"/>
      <c r="E94" s="338"/>
      <c r="F94" s="338"/>
      <c r="G94" s="338"/>
      <c r="H94" s="338"/>
      <c r="I94" s="338"/>
      <c r="J94" s="338"/>
      <c r="K94" s="338"/>
      <c r="L94" s="339"/>
      <c r="M94" s="183"/>
      <c r="N94" s="184"/>
      <c r="O94" s="185"/>
      <c r="P94" s="183"/>
      <c r="Q94" s="185"/>
      <c r="R94" s="174"/>
      <c r="S94" s="175"/>
    </row>
    <row r="95" spans="1:19" ht="13.5" customHeight="1" x14ac:dyDescent="0.35">
      <c r="A95" s="170"/>
      <c r="B95" s="171"/>
      <c r="C95" s="340"/>
      <c r="D95" s="341"/>
      <c r="E95" s="341"/>
      <c r="F95" s="341"/>
      <c r="G95" s="341"/>
      <c r="H95" s="341"/>
      <c r="I95" s="341"/>
      <c r="J95" s="341"/>
      <c r="K95" s="341"/>
      <c r="L95" s="342"/>
      <c r="M95" s="186"/>
      <c r="N95" s="187"/>
      <c r="O95" s="188"/>
      <c r="P95" s="186"/>
      <c r="Q95" s="188"/>
      <c r="R95" s="176"/>
      <c r="S95" s="177"/>
    </row>
    <row r="96" spans="1:19" ht="15" customHeight="1" x14ac:dyDescent="0.35">
      <c r="A96" s="50"/>
      <c r="B96" s="50"/>
      <c r="C96" s="51"/>
      <c r="D96" s="51"/>
      <c r="E96" s="51"/>
      <c r="F96" s="51"/>
      <c r="G96" s="51"/>
      <c r="H96" s="51"/>
      <c r="I96" s="51"/>
      <c r="J96" s="51"/>
      <c r="K96" s="51"/>
      <c r="L96" s="51"/>
      <c r="M96" s="49"/>
      <c r="N96" s="49"/>
      <c r="O96" s="49"/>
      <c r="P96" s="49"/>
      <c r="Q96" s="49"/>
      <c r="R96" s="49"/>
      <c r="S96" s="49"/>
    </row>
    <row r="97" spans="1:19" ht="13.5" customHeight="1" x14ac:dyDescent="0.35">
      <c r="A97" s="252"/>
      <c r="B97" s="257"/>
      <c r="C97" s="255" t="s">
        <v>291</v>
      </c>
      <c r="D97" s="255"/>
      <c r="E97" s="255"/>
      <c r="F97" s="255"/>
      <c r="G97" s="255"/>
      <c r="H97" s="255"/>
      <c r="I97" s="255"/>
      <c r="J97" s="255"/>
      <c r="K97" s="255"/>
      <c r="L97" s="255"/>
      <c r="M97" s="255"/>
      <c r="N97" s="255"/>
      <c r="O97" s="255"/>
      <c r="P97" s="255"/>
      <c r="Q97" s="256"/>
      <c r="R97" s="265" t="str">
        <f>IF(COUNTIF(A72:B95,TRUE)=0,"",SUM(R72,R79,R91,R93))</f>
        <v/>
      </c>
      <c r="S97" s="266"/>
    </row>
    <row r="98" spans="1:19" ht="14.75" customHeight="1" x14ac:dyDescent="0.35">
      <c r="A98" s="9"/>
      <c r="B98" s="9"/>
      <c r="C98" s="9"/>
      <c r="D98" s="9"/>
      <c r="E98" s="9"/>
      <c r="F98" s="10"/>
      <c r="G98" s="10"/>
      <c r="H98" s="14"/>
      <c r="I98" s="15"/>
      <c r="J98" s="15"/>
      <c r="K98" s="15"/>
      <c r="L98" s="15"/>
      <c r="M98" s="15"/>
      <c r="N98" s="15"/>
      <c r="O98" s="15"/>
      <c r="P98" s="15"/>
      <c r="Q98" s="15"/>
      <c r="R98" s="15"/>
      <c r="S98" s="2"/>
    </row>
    <row r="99" spans="1:19" ht="14.75" customHeight="1" x14ac:dyDescent="0.35">
      <c r="A99" s="9"/>
      <c r="B99" s="9"/>
      <c r="C99" s="9"/>
      <c r="D99" s="9"/>
      <c r="E99" s="9"/>
      <c r="F99" s="10"/>
      <c r="G99" s="10"/>
      <c r="H99" s="14"/>
      <c r="I99" s="15"/>
      <c r="J99" s="15"/>
      <c r="K99" s="15"/>
      <c r="L99" s="15"/>
      <c r="M99" s="15"/>
      <c r="N99" s="15"/>
      <c r="O99" s="15"/>
      <c r="P99" s="15"/>
      <c r="Q99" s="15"/>
      <c r="R99" s="15"/>
      <c r="S99" s="2"/>
    </row>
    <row r="100" spans="1:19" ht="14.75" customHeight="1" x14ac:dyDescent="0.35">
      <c r="A100" s="9"/>
      <c r="B100" s="9"/>
      <c r="C100" s="9"/>
      <c r="D100" s="9"/>
      <c r="E100" s="9"/>
      <c r="F100" s="10"/>
      <c r="G100" s="10"/>
      <c r="H100" s="14"/>
      <c r="I100" s="15"/>
      <c r="J100" s="15"/>
      <c r="K100" s="15"/>
      <c r="L100" s="15"/>
      <c r="M100" s="15"/>
      <c r="N100" s="15"/>
      <c r="O100" s="15"/>
      <c r="P100" s="15"/>
      <c r="Q100" s="15"/>
      <c r="R100" s="15"/>
      <c r="S100" s="2"/>
    </row>
    <row r="101" spans="1:19" ht="14.75" customHeight="1" x14ac:dyDescent="0.35">
      <c r="A101" s="9"/>
      <c r="B101" s="9"/>
      <c r="C101" s="9"/>
      <c r="D101" s="9"/>
      <c r="E101" s="9"/>
      <c r="F101" s="10"/>
      <c r="G101" s="10"/>
      <c r="H101" s="14"/>
      <c r="I101" s="15"/>
      <c r="J101" s="15"/>
      <c r="K101" s="15"/>
      <c r="L101" s="15"/>
      <c r="M101" s="15"/>
      <c r="N101" s="15"/>
      <c r="O101" s="15"/>
      <c r="P101" s="15"/>
      <c r="Q101" s="15"/>
      <c r="R101" s="15"/>
      <c r="S101" s="2"/>
    </row>
    <row r="102" spans="1:19" ht="14.75" customHeight="1" x14ac:dyDescent="0.35">
      <c r="A102" s="9"/>
      <c r="B102" s="9"/>
      <c r="C102" s="9"/>
      <c r="D102" s="9"/>
      <c r="E102" s="9"/>
      <c r="F102" s="10"/>
      <c r="G102" s="10"/>
      <c r="H102" s="14"/>
      <c r="I102" s="15"/>
      <c r="J102" s="15"/>
      <c r="K102" s="15"/>
      <c r="L102" s="15"/>
      <c r="M102" s="15"/>
      <c r="N102" s="15"/>
      <c r="O102" s="15"/>
      <c r="P102" s="15"/>
      <c r="Q102" s="15"/>
      <c r="R102" s="15"/>
      <c r="S102" s="2"/>
    </row>
    <row r="103" spans="1:19" ht="14.75" customHeight="1" x14ac:dyDescent="0.35">
      <c r="A103" s="9"/>
      <c r="B103" s="9"/>
      <c r="C103" s="9"/>
      <c r="D103" s="9"/>
      <c r="E103" s="9"/>
      <c r="F103" s="10"/>
      <c r="G103" s="10"/>
      <c r="H103" s="14"/>
      <c r="I103" s="15"/>
      <c r="J103" s="15"/>
      <c r="K103" s="15"/>
      <c r="L103" s="15"/>
      <c r="M103" s="15"/>
      <c r="N103" s="15"/>
      <c r="O103" s="15"/>
      <c r="P103" s="15"/>
      <c r="Q103" s="15"/>
      <c r="R103" s="15"/>
      <c r="S103" s="2"/>
    </row>
    <row r="104" spans="1:19" ht="14.75" customHeight="1" x14ac:dyDescent="0.35">
      <c r="A104" s="9"/>
      <c r="B104" s="9"/>
      <c r="C104" s="9"/>
      <c r="D104" s="9"/>
      <c r="E104" s="9"/>
      <c r="F104" s="10"/>
      <c r="G104" s="10"/>
      <c r="H104" s="14"/>
      <c r="I104" s="15"/>
      <c r="J104" s="15"/>
      <c r="K104" s="15"/>
      <c r="L104" s="15"/>
      <c r="M104" s="15"/>
      <c r="N104" s="15"/>
      <c r="O104" s="15"/>
      <c r="P104" s="15"/>
      <c r="Q104" s="15"/>
      <c r="R104" s="15"/>
      <c r="S104" s="2"/>
    </row>
    <row r="105" spans="1:19" ht="14.75" customHeight="1" x14ac:dyDescent="0.35">
      <c r="A105" s="9"/>
      <c r="B105" s="9"/>
      <c r="C105" s="9"/>
      <c r="D105" s="9"/>
      <c r="E105" s="9"/>
      <c r="F105" s="10"/>
      <c r="G105" s="10"/>
      <c r="H105" s="14"/>
      <c r="I105" s="15"/>
      <c r="J105" s="15"/>
      <c r="K105" s="15"/>
      <c r="L105" s="15"/>
      <c r="M105" s="15"/>
      <c r="N105" s="15"/>
      <c r="O105" s="15"/>
      <c r="P105" s="15"/>
      <c r="Q105" s="15"/>
      <c r="R105" s="15"/>
      <c r="S105" s="2"/>
    </row>
    <row r="106" spans="1:19" ht="14.75" customHeight="1" x14ac:dyDescent="0.35">
      <c r="A106" s="9"/>
      <c r="B106" s="9"/>
      <c r="C106" s="9"/>
      <c r="D106" s="9"/>
      <c r="E106" s="9"/>
      <c r="F106" s="10"/>
      <c r="G106" s="10"/>
      <c r="H106" s="14"/>
      <c r="I106" s="15"/>
      <c r="J106" s="15"/>
      <c r="K106" s="15"/>
      <c r="L106" s="15"/>
      <c r="M106" s="15"/>
      <c r="N106" s="15"/>
      <c r="O106" s="15"/>
      <c r="P106" s="15"/>
      <c r="Q106" s="15"/>
      <c r="R106" s="15"/>
      <c r="S106" s="2"/>
    </row>
    <row r="107" spans="1:19" ht="14.75" customHeight="1" x14ac:dyDescent="0.35">
      <c r="A107" s="9"/>
      <c r="B107" s="9"/>
      <c r="C107" s="9"/>
      <c r="D107" s="9"/>
      <c r="E107" s="9"/>
      <c r="F107" s="10"/>
      <c r="G107" s="10"/>
      <c r="H107" s="14"/>
      <c r="I107" s="15"/>
      <c r="J107" s="15"/>
      <c r="K107" s="15"/>
      <c r="L107" s="15"/>
      <c r="M107" s="15"/>
      <c r="N107" s="15"/>
      <c r="O107" s="15"/>
      <c r="P107" s="15"/>
      <c r="Q107" s="15"/>
      <c r="R107" s="15"/>
      <c r="S107" s="2"/>
    </row>
    <row r="108" spans="1:19" ht="14.75" customHeight="1" x14ac:dyDescent="0.35">
      <c r="A108" s="69"/>
      <c r="B108" s="69"/>
      <c r="C108" s="69"/>
      <c r="D108" s="69"/>
      <c r="E108" s="69"/>
      <c r="F108" s="69"/>
      <c r="G108" s="69"/>
      <c r="H108" s="69"/>
      <c r="I108" s="69"/>
      <c r="J108" s="69"/>
      <c r="K108" s="69"/>
      <c r="L108" s="69"/>
      <c r="M108" s="70"/>
      <c r="N108" s="70"/>
      <c r="O108" s="70"/>
      <c r="P108" s="70"/>
      <c r="Q108" s="70"/>
      <c r="R108" s="70"/>
      <c r="S108" s="70"/>
    </row>
    <row r="109" spans="1:19" ht="4.4000000000000004" customHeight="1" x14ac:dyDescent="0.35">
      <c r="A109" s="179"/>
      <c r="B109" s="179"/>
      <c r="C109" s="179"/>
      <c r="D109" s="179"/>
      <c r="E109" s="179"/>
      <c r="F109" s="179"/>
      <c r="G109" s="179"/>
      <c r="H109" s="39"/>
      <c r="I109" s="39"/>
      <c r="J109" s="39"/>
      <c r="K109" s="40"/>
      <c r="L109" s="40"/>
      <c r="M109" s="40"/>
      <c r="N109" s="40"/>
      <c r="O109" s="40"/>
      <c r="P109" s="40"/>
      <c r="Q109" s="40"/>
      <c r="R109" s="40"/>
      <c r="S109" s="39"/>
    </row>
    <row r="110" spans="1:19" ht="13.5" customHeight="1" x14ac:dyDescent="0.35">
      <c r="A110" s="198" t="s">
        <v>60</v>
      </c>
      <c r="B110" s="198"/>
      <c r="C110" s="198"/>
      <c r="D110" s="198"/>
      <c r="E110" s="198"/>
      <c r="F110" s="198"/>
      <c r="G110" s="198"/>
      <c r="H110" s="198"/>
      <c r="I110" s="198"/>
      <c r="J110" s="198"/>
      <c r="K110" s="198"/>
      <c r="L110" s="198"/>
      <c r="M110" s="198"/>
      <c r="N110" s="198"/>
      <c r="O110" s="198"/>
      <c r="P110" s="198"/>
      <c r="Q110" s="198"/>
      <c r="R110" s="198"/>
      <c r="S110" s="198"/>
    </row>
    <row r="111" spans="1:19" ht="13.5" customHeight="1" x14ac:dyDescent="0.35">
      <c r="A111" s="198" t="s">
        <v>61</v>
      </c>
      <c r="B111" s="198"/>
      <c r="C111" s="198"/>
      <c r="D111" s="198"/>
      <c r="E111" s="198"/>
      <c r="F111" s="198"/>
      <c r="G111" s="198"/>
      <c r="H111" s="198"/>
      <c r="I111" s="198"/>
      <c r="J111" s="198"/>
      <c r="K111" s="198"/>
      <c r="L111" s="198"/>
      <c r="M111" s="198"/>
      <c r="N111" s="198"/>
      <c r="O111" s="198"/>
      <c r="P111" s="198"/>
      <c r="Q111" s="198"/>
      <c r="R111" s="198"/>
      <c r="S111" s="198"/>
    </row>
    <row r="112" spans="1:19" ht="13.5" customHeight="1" x14ac:dyDescent="0.35">
      <c r="A112" s="198" t="s">
        <v>322</v>
      </c>
      <c r="B112" s="198"/>
      <c r="C112" s="198"/>
      <c r="D112" s="198"/>
      <c r="E112" s="198"/>
      <c r="F112" s="198"/>
      <c r="G112" s="198"/>
      <c r="H112" s="198"/>
      <c r="I112" s="198"/>
      <c r="J112" s="198"/>
      <c r="K112" s="198"/>
      <c r="L112" s="198"/>
      <c r="M112" s="198"/>
      <c r="N112" s="198"/>
      <c r="O112" s="198"/>
      <c r="P112" s="198"/>
      <c r="Q112" s="198"/>
      <c r="R112" s="198"/>
      <c r="S112" s="198"/>
    </row>
    <row r="113" spans="1:19" ht="13.5" customHeight="1" x14ac:dyDescent="0.35">
      <c r="A113" s="178" t="s">
        <v>342</v>
      </c>
      <c r="B113" s="178"/>
      <c r="C113" s="178"/>
      <c r="D113" s="178"/>
      <c r="E113" s="178"/>
      <c r="F113" s="178"/>
      <c r="G113" s="178"/>
      <c r="H113" s="178"/>
      <c r="I113" s="178"/>
      <c r="J113" s="178"/>
      <c r="K113" s="178"/>
      <c r="L113" s="178"/>
      <c r="M113" s="178"/>
      <c r="N113" s="178"/>
      <c r="O113" s="178"/>
      <c r="P113" s="178"/>
      <c r="Q113" s="178"/>
      <c r="R113" s="178"/>
      <c r="S113" s="178"/>
    </row>
    <row r="114" spans="1:19" ht="13.5" customHeight="1" x14ac:dyDescent="0.35">
      <c r="A114" s="178" t="s">
        <v>321</v>
      </c>
      <c r="B114" s="178"/>
      <c r="C114" s="178"/>
      <c r="D114" s="178"/>
      <c r="E114" s="178"/>
      <c r="F114" s="178"/>
      <c r="G114" s="178"/>
      <c r="H114" s="178"/>
      <c r="I114" s="178"/>
      <c r="J114" s="178"/>
      <c r="K114" s="178"/>
      <c r="L114" s="178"/>
      <c r="M114" s="178"/>
      <c r="N114" s="178"/>
      <c r="O114" s="178"/>
      <c r="P114" s="178"/>
      <c r="Q114" s="178"/>
      <c r="R114" s="178"/>
      <c r="S114" s="178"/>
    </row>
    <row r="115" spans="1:19" x14ac:dyDescent="0.35">
      <c r="A115" s="165" t="s">
        <v>329</v>
      </c>
      <c r="B115" s="165"/>
      <c r="C115" s="165"/>
      <c r="D115" s="165"/>
      <c r="E115" s="165"/>
      <c r="F115" s="165"/>
      <c r="G115" s="165"/>
      <c r="H115" s="165"/>
      <c r="I115" s="165"/>
      <c r="J115" s="165"/>
      <c r="K115" s="165"/>
      <c r="L115" s="165"/>
      <c r="M115" s="165"/>
      <c r="N115" s="165"/>
      <c r="O115" s="165"/>
      <c r="P115" s="165"/>
      <c r="Q115" s="165"/>
      <c r="R115" s="165"/>
      <c r="S115" s="165"/>
    </row>
    <row r="116" spans="1:19" x14ac:dyDescent="0.35">
      <c r="A116" s="165" t="s">
        <v>330</v>
      </c>
      <c r="B116" s="165"/>
      <c r="C116" s="165"/>
      <c r="D116" s="165"/>
      <c r="E116" s="165"/>
      <c r="F116" s="165"/>
      <c r="G116" s="165"/>
      <c r="H116" s="165"/>
      <c r="I116" s="165"/>
      <c r="J116" s="165"/>
      <c r="K116" s="165"/>
      <c r="L116" s="165"/>
      <c r="M116" s="165"/>
      <c r="N116" s="165"/>
      <c r="O116" s="165"/>
      <c r="P116" s="165"/>
      <c r="Q116" s="165"/>
      <c r="R116" s="165"/>
      <c r="S116" s="165"/>
    </row>
    <row r="117" spans="1:19" x14ac:dyDescent="0.35">
      <c r="A117" s="165" t="s">
        <v>341</v>
      </c>
      <c r="B117" s="165"/>
      <c r="C117" s="165"/>
      <c r="D117" s="165"/>
      <c r="E117" s="165"/>
      <c r="F117" s="165"/>
      <c r="G117" s="165"/>
      <c r="H117" s="165"/>
      <c r="I117" s="165"/>
      <c r="J117" s="165"/>
      <c r="K117" s="165"/>
      <c r="L117" s="165"/>
      <c r="M117" s="165"/>
      <c r="N117" s="165"/>
      <c r="O117" s="165"/>
      <c r="P117" s="165"/>
      <c r="Q117" s="165"/>
      <c r="R117" s="165"/>
      <c r="S117" s="165"/>
    </row>
    <row r="118" spans="1:19" x14ac:dyDescent="0.35">
      <c r="A118" s="165" t="s">
        <v>340</v>
      </c>
      <c r="B118" s="165"/>
      <c r="C118" s="165"/>
      <c r="D118" s="165"/>
      <c r="E118" s="165"/>
      <c r="F118" s="165"/>
      <c r="G118" s="165"/>
      <c r="H118" s="165"/>
      <c r="I118" s="165"/>
      <c r="J118" s="165"/>
      <c r="K118" s="165"/>
      <c r="L118" s="165"/>
      <c r="M118" s="165"/>
      <c r="N118" s="165"/>
      <c r="O118" s="165"/>
      <c r="P118" s="165"/>
      <c r="Q118" s="165"/>
      <c r="R118" s="165"/>
      <c r="S118" s="165"/>
    </row>
    <row r="119" spans="1:19" x14ac:dyDescent="0.35">
      <c r="A119" s="165" t="s">
        <v>344</v>
      </c>
      <c r="B119" s="165"/>
      <c r="C119" s="165"/>
      <c r="D119" s="165"/>
      <c r="E119" s="165"/>
      <c r="F119" s="165"/>
      <c r="G119" s="165"/>
      <c r="H119" s="165"/>
      <c r="I119" s="165"/>
      <c r="J119" s="165"/>
      <c r="K119" s="165"/>
      <c r="L119" s="165"/>
      <c r="M119" s="165"/>
      <c r="N119" s="165"/>
      <c r="O119" s="165"/>
      <c r="P119" s="165"/>
      <c r="Q119" s="165"/>
      <c r="R119" s="165"/>
      <c r="S119" s="165"/>
    </row>
    <row r="120" spans="1:19" ht="13.5" customHeight="1" x14ac:dyDescent="0.35">
      <c r="A120" s="164" t="s">
        <v>379</v>
      </c>
      <c r="B120" s="164"/>
      <c r="C120" s="164"/>
      <c r="D120" s="164"/>
      <c r="E120" s="164"/>
      <c r="F120" s="164"/>
      <c r="G120" s="164"/>
      <c r="H120" s="164"/>
      <c r="I120" s="164"/>
      <c r="J120" s="164"/>
      <c r="K120" s="164"/>
      <c r="L120" s="164"/>
      <c r="M120" s="164"/>
      <c r="N120" s="164"/>
      <c r="O120" s="164"/>
      <c r="P120" s="164"/>
      <c r="Q120" s="164"/>
      <c r="R120" s="164"/>
      <c r="S120" s="60"/>
    </row>
    <row r="121" spans="1:19" ht="13.5" customHeight="1" x14ac:dyDescent="0.35">
      <c r="A121" s="178" t="s">
        <v>324</v>
      </c>
      <c r="B121" s="178"/>
      <c r="C121" s="178"/>
      <c r="D121" s="178"/>
      <c r="E121" s="178"/>
      <c r="F121" s="178"/>
      <c r="G121" s="178"/>
      <c r="H121" s="178"/>
      <c r="I121" s="178"/>
      <c r="J121" s="178"/>
      <c r="K121" s="178"/>
      <c r="L121" s="178"/>
      <c r="M121" s="178"/>
      <c r="N121" s="178"/>
      <c r="O121" s="178"/>
      <c r="P121" s="178"/>
      <c r="Q121" s="178"/>
      <c r="R121" s="178"/>
      <c r="S121" s="178"/>
    </row>
    <row r="122" spans="1:19" ht="13.5" customHeight="1" x14ac:dyDescent="0.35">
      <c r="A122" s="164" t="s">
        <v>323</v>
      </c>
      <c r="B122" s="164"/>
      <c r="C122" s="164"/>
      <c r="D122" s="164"/>
      <c r="E122" s="164"/>
      <c r="F122" s="164"/>
      <c r="G122" s="164"/>
      <c r="H122" s="164"/>
      <c r="I122" s="164"/>
      <c r="J122" s="164"/>
      <c r="K122" s="164"/>
      <c r="L122" s="164"/>
      <c r="M122" s="164"/>
      <c r="N122" s="164"/>
      <c r="O122" s="164"/>
      <c r="P122" s="164"/>
      <c r="Q122" s="164"/>
      <c r="R122" s="164"/>
      <c r="S122" s="60"/>
    </row>
    <row r="123" spans="1:19" ht="14" x14ac:dyDescent="0.35">
      <c r="A123" s="343" t="s">
        <v>388</v>
      </c>
      <c r="B123" s="343"/>
      <c r="C123" s="343"/>
      <c r="D123" s="343"/>
      <c r="E123" s="343"/>
      <c r="F123" s="343"/>
      <c r="G123" s="343"/>
      <c r="H123" s="343"/>
      <c r="I123" s="343"/>
      <c r="J123" s="343"/>
      <c r="K123" s="343"/>
      <c r="L123" s="343"/>
      <c r="M123" s="343"/>
      <c r="N123" s="343"/>
      <c r="O123" s="343"/>
      <c r="P123" s="343"/>
      <c r="Q123" s="343"/>
      <c r="R123" s="343"/>
      <c r="S123" s="343"/>
    </row>
    <row r="124" spans="1:19" x14ac:dyDescent="0.35">
      <c r="A124" s="116" t="s">
        <v>343</v>
      </c>
      <c r="B124" s="116"/>
      <c r="C124" s="116"/>
      <c r="D124" s="116"/>
      <c r="E124" s="116"/>
      <c r="F124" s="116"/>
      <c r="G124" s="116"/>
      <c r="H124" s="116"/>
      <c r="I124" s="116"/>
      <c r="J124" s="116"/>
      <c r="K124" s="116"/>
      <c r="L124" s="116"/>
      <c r="M124" s="116"/>
      <c r="N124" s="116"/>
      <c r="O124" s="116"/>
      <c r="P124" s="116"/>
      <c r="Q124" s="116"/>
      <c r="R124" s="116"/>
      <c r="S124" s="116"/>
    </row>
    <row r="125" spans="1:19" x14ac:dyDescent="0.35">
      <c r="A125" s="117"/>
      <c r="B125" s="117"/>
      <c r="C125" s="117"/>
      <c r="D125" s="117"/>
      <c r="E125" s="117"/>
      <c r="F125" s="117"/>
      <c r="G125" s="117"/>
      <c r="H125" s="117"/>
      <c r="I125" s="117"/>
      <c r="J125" s="117"/>
      <c r="K125" s="117"/>
      <c r="L125" s="117"/>
      <c r="M125" s="117"/>
      <c r="N125" s="117"/>
      <c r="O125" s="117"/>
      <c r="P125" s="117"/>
      <c r="Q125" s="117"/>
      <c r="R125" s="117"/>
      <c r="S125" s="117"/>
    </row>
    <row r="126" spans="1:19" s="1" customFormat="1" ht="12.75" customHeight="1" x14ac:dyDescent="0.3">
      <c r="A126" s="128" t="str">
        <f>$A$1</f>
        <v>ARB26_MOD01_DomandaAiuto</v>
      </c>
      <c r="B126" s="128"/>
      <c r="C126" s="128"/>
      <c r="D126" s="128"/>
      <c r="E126" s="128"/>
      <c r="F126" s="128"/>
      <c r="G126" s="128"/>
      <c r="H126" s="128"/>
      <c r="I126" s="128"/>
      <c r="J126" s="129" t="str">
        <f>$J$1</f>
        <v>vers_06/02/2026</v>
      </c>
      <c r="K126" s="129"/>
      <c r="L126" s="129"/>
      <c r="M126" s="129"/>
      <c r="N126" s="129"/>
      <c r="O126" s="129"/>
      <c r="P126" s="129"/>
      <c r="Q126" s="129"/>
      <c r="R126" s="129"/>
      <c r="S126" s="129"/>
    </row>
    <row r="127" spans="1:19" ht="4.4000000000000004" customHeight="1" x14ac:dyDescent="0.35">
      <c r="A127" s="2"/>
      <c r="B127" s="2"/>
      <c r="C127" s="2"/>
      <c r="D127" s="2"/>
      <c r="E127" s="2"/>
      <c r="F127" s="2"/>
      <c r="G127" s="2"/>
      <c r="H127" s="2"/>
      <c r="I127" s="2"/>
      <c r="J127" s="2"/>
      <c r="K127" s="2"/>
      <c r="L127" s="2"/>
      <c r="M127" s="2"/>
      <c r="N127" s="2"/>
      <c r="O127" s="2"/>
      <c r="P127" s="2"/>
      <c r="Q127" s="2"/>
      <c r="R127" s="2"/>
      <c r="S127" s="2"/>
    </row>
    <row r="128" spans="1:19" x14ac:dyDescent="0.35">
      <c r="A128" s="2"/>
      <c r="B128" s="2"/>
      <c r="C128" s="2"/>
      <c r="D128" s="2"/>
      <c r="E128" s="2"/>
      <c r="F128" s="2"/>
      <c r="G128" s="2"/>
      <c r="H128" s="2"/>
      <c r="I128" s="2"/>
      <c r="J128" s="2"/>
      <c r="K128" s="2"/>
      <c r="L128" s="2"/>
      <c r="M128" s="2"/>
      <c r="N128" s="2"/>
      <c r="O128" s="2"/>
      <c r="P128" s="2"/>
      <c r="Q128" s="2"/>
      <c r="R128" s="2"/>
      <c r="S128" s="2"/>
    </row>
    <row r="129" spans="1:19" ht="15" customHeight="1" x14ac:dyDescent="0.35">
      <c r="A129" s="273" t="s">
        <v>299</v>
      </c>
      <c r="B129" s="273"/>
      <c r="C129" s="273"/>
      <c r="D129" s="273"/>
      <c r="E129" s="273"/>
      <c r="F129" s="273"/>
      <c r="G129" s="273"/>
      <c r="H129" s="273"/>
      <c r="I129" s="273"/>
      <c r="J129" s="273"/>
      <c r="K129" s="273"/>
      <c r="L129" s="273"/>
      <c r="M129" s="273"/>
      <c r="N129" s="273"/>
      <c r="O129" s="273"/>
      <c r="P129" s="273"/>
      <c r="Q129" s="273"/>
      <c r="R129" s="273"/>
      <c r="S129" s="273"/>
    </row>
    <row r="130" spans="1:19" ht="15" customHeight="1" x14ac:dyDescent="0.35">
      <c r="A130" s="273"/>
      <c r="B130" s="273"/>
      <c r="C130" s="273"/>
      <c r="D130" s="273"/>
      <c r="E130" s="273"/>
      <c r="F130" s="273"/>
      <c r="G130" s="273"/>
      <c r="H130" s="273"/>
      <c r="I130" s="273"/>
      <c r="J130" s="273"/>
      <c r="K130" s="273"/>
      <c r="L130" s="273"/>
      <c r="M130" s="273"/>
      <c r="N130" s="273"/>
      <c r="O130" s="273"/>
      <c r="P130" s="273"/>
      <c r="Q130" s="273"/>
      <c r="R130" s="273"/>
      <c r="S130" s="273"/>
    </row>
    <row r="131" spans="1:19" ht="15" customHeight="1" x14ac:dyDescent="0.35">
      <c r="A131" s="273"/>
      <c r="B131" s="273"/>
      <c r="C131" s="273"/>
      <c r="D131" s="273"/>
      <c r="E131" s="273"/>
      <c r="F131" s="273"/>
      <c r="G131" s="273"/>
      <c r="H131" s="273"/>
      <c r="I131" s="273"/>
      <c r="J131" s="273"/>
      <c r="K131" s="273"/>
      <c r="L131" s="273"/>
      <c r="M131" s="273"/>
      <c r="N131" s="273"/>
      <c r="O131" s="273"/>
      <c r="P131" s="273"/>
      <c r="Q131" s="273"/>
      <c r="R131" s="273"/>
      <c r="S131" s="273"/>
    </row>
    <row r="132" spans="1:19" x14ac:dyDescent="0.35">
      <c r="A132" s="2"/>
      <c r="B132" s="2"/>
      <c r="C132" s="2"/>
      <c r="D132" s="2"/>
      <c r="E132" s="2"/>
      <c r="F132" s="2"/>
      <c r="G132" s="2"/>
      <c r="H132" s="2"/>
      <c r="I132" s="2"/>
      <c r="J132" s="2"/>
      <c r="K132" s="2"/>
      <c r="L132" s="2"/>
      <c r="M132" s="2"/>
      <c r="N132" s="2"/>
      <c r="O132" s="2"/>
      <c r="P132" s="2"/>
      <c r="Q132" s="2"/>
      <c r="R132" s="2"/>
      <c r="S132" s="2"/>
    </row>
    <row r="133" spans="1:19" ht="14.75" customHeight="1" x14ac:dyDescent="0.35">
      <c r="A133" s="263" t="s">
        <v>14</v>
      </c>
      <c r="B133" s="263"/>
      <c r="C133" s="263"/>
      <c r="D133" s="263"/>
      <c r="E133" s="263"/>
      <c r="F133" s="263"/>
      <c r="G133" s="263"/>
      <c r="H133" s="263"/>
      <c r="I133" s="263"/>
      <c r="J133" s="263"/>
      <c r="K133" s="263"/>
      <c r="L133" s="263"/>
      <c r="M133" s="263"/>
      <c r="N133" s="263"/>
      <c r="O133" s="263"/>
      <c r="P133" s="263"/>
      <c r="Q133" s="263"/>
      <c r="R133" s="263"/>
      <c r="S133" s="263"/>
    </row>
    <row r="134" spans="1:19" ht="14.75" customHeight="1" x14ac:dyDescent="0.35">
      <c r="A134" s="6"/>
      <c r="B134" s="6"/>
      <c r="C134" s="6"/>
      <c r="D134" s="6"/>
      <c r="E134" s="6"/>
      <c r="F134" s="6"/>
      <c r="G134" s="6"/>
      <c r="H134" s="6"/>
      <c r="I134" s="6"/>
      <c r="J134" s="6"/>
      <c r="K134" s="6"/>
      <c r="L134" s="6"/>
      <c r="M134" s="6"/>
      <c r="N134" s="6"/>
      <c r="O134" s="6"/>
      <c r="P134" s="6"/>
      <c r="Q134" s="6"/>
      <c r="R134" s="6"/>
      <c r="S134" s="2"/>
    </row>
    <row r="135" spans="1:19" ht="15" customHeight="1" x14ac:dyDescent="0.35">
      <c r="A135" s="118" t="b">
        <v>0</v>
      </c>
      <c r="B135" s="235" t="s">
        <v>383</v>
      </c>
      <c r="C135" s="235"/>
      <c r="D135" s="235"/>
      <c r="E135" s="235"/>
      <c r="F135" s="235"/>
      <c r="G135" s="235"/>
      <c r="H135" s="235"/>
      <c r="I135" s="235"/>
      <c r="J135" s="235"/>
      <c r="K135" s="235"/>
      <c r="L135" s="235"/>
      <c r="M135" s="235"/>
      <c r="N135" s="235"/>
      <c r="O135" s="235"/>
      <c r="P135" s="235"/>
      <c r="Q135" s="235"/>
      <c r="R135" s="235"/>
      <c r="S135" s="235"/>
    </row>
    <row r="136" spans="1:19" ht="15" customHeight="1" x14ac:dyDescent="0.35">
      <c r="A136" s="118"/>
      <c r="B136" s="235"/>
      <c r="C136" s="235"/>
      <c r="D136" s="235"/>
      <c r="E136" s="235"/>
      <c r="F136" s="235"/>
      <c r="G136" s="235"/>
      <c r="H136" s="235"/>
      <c r="I136" s="235"/>
      <c r="J136" s="235"/>
      <c r="K136" s="235"/>
      <c r="L136" s="235"/>
      <c r="M136" s="235"/>
      <c r="N136" s="235"/>
      <c r="O136" s="235"/>
      <c r="P136" s="235"/>
      <c r="Q136" s="235"/>
      <c r="R136" s="235"/>
      <c r="S136" s="235"/>
    </row>
    <row r="137" spans="1:19" ht="13.25" customHeight="1" x14ac:dyDescent="0.35">
      <c r="A137" s="118"/>
      <c r="B137" s="235"/>
      <c r="C137" s="235"/>
      <c r="D137" s="235"/>
      <c r="E137" s="235"/>
      <c r="F137" s="235"/>
      <c r="G137" s="235"/>
      <c r="H137" s="235"/>
      <c r="I137" s="235"/>
      <c r="J137" s="235"/>
      <c r="K137" s="235"/>
      <c r="L137" s="235"/>
      <c r="M137" s="235"/>
      <c r="N137" s="235"/>
      <c r="O137" s="235"/>
      <c r="P137" s="235"/>
      <c r="Q137" s="235"/>
      <c r="R137" s="235"/>
      <c r="S137" s="235"/>
    </row>
    <row r="138" spans="1:19" ht="15" customHeight="1" x14ac:dyDescent="0.35">
      <c r="A138" s="113" t="b">
        <v>0</v>
      </c>
      <c r="B138" s="190" t="s">
        <v>349</v>
      </c>
      <c r="C138" s="190"/>
      <c r="D138" s="190"/>
      <c r="E138" s="190"/>
      <c r="F138" s="190"/>
      <c r="G138" s="190"/>
      <c r="H138" s="190"/>
      <c r="I138" s="190"/>
      <c r="J138" s="190"/>
      <c r="K138" s="190"/>
      <c r="L138" s="190"/>
      <c r="M138" s="190"/>
      <c r="N138" s="190"/>
      <c r="O138" s="190"/>
      <c r="P138" s="190"/>
      <c r="Q138" s="190"/>
      <c r="R138" s="190"/>
      <c r="S138" s="190"/>
    </row>
    <row r="139" spans="1:19" ht="15" customHeight="1" x14ac:dyDescent="0.35">
      <c r="A139" s="114"/>
      <c r="B139" s="193"/>
      <c r="C139" s="193"/>
      <c r="D139" s="193"/>
      <c r="E139" s="193"/>
      <c r="F139" s="193"/>
      <c r="G139" s="193"/>
      <c r="H139" s="193"/>
      <c r="I139" s="193"/>
      <c r="J139" s="193"/>
      <c r="K139" s="193"/>
      <c r="L139" s="193"/>
      <c r="M139" s="193"/>
      <c r="N139" s="193"/>
      <c r="O139" s="193"/>
      <c r="P139" s="193"/>
      <c r="Q139" s="193"/>
      <c r="R139" s="193"/>
      <c r="S139" s="193"/>
    </row>
    <row r="140" spans="1:19" ht="15" customHeight="1" x14ac:dyDescent="0.35">
      <c r="A140" s="114"/>
      <c r="B140" s="193"/>
      <c r="C140" s="193"/>
      <c r="D140" s="193"/>
      <c r="E140" s="193"/>
      <c r="F140" s="193"/>
      <c r="G140" s="193"/>
      <c r="H140" s="193"/>
      <c r="I140" s="193"/>
      <c r="J140" s="193"/>
      <c r="K140" s="193"/>
      <c r="L140" s="193"/>
      <c r="M140" s="193"/>
      <c r="N140" s="193"/>
      <c r="O140" s="193"/>
      <c r="P140" s="193"/>
      <c r="Q140" s="193"/>
      <c r="R140" s="193"/>
      <c r="S140" s="193"/>
    </row>
    <row r="141" spans="1:19" ht="15" customHeight="1" x14ac:dyDescent="0.35">
      <c r="A141" s="115"/>
      <c r="B141" s="196"/>
      <c r="C141" s="196"/>
      <c r="D141" s="196"/>
      <c r="E141" s="196"/>
      <c r="F141" s="196"/>
      <c r="G141" s="196"/>
      <c r="H141" s="196"/>
      <c r="I141" s="196"/>
      <c r="J141" s="196"/>
      <c r="K141" s="196"/>
      <c r="L141" s="196"/>
      <c r="M141" s="196"/>
      <c r="N141" s="196"/>
      <c r="O141" s="196"/>
      <c r="P141" s="196"/>
      <c r="Q141" s="196"/>
      <c r="R141" s="196"/>
      <c r="S141" s="196"/>
    </row>
    <row r="142" spans="1:19" ht="15" customHeight="1" x14ac:dyDescent="0.35">
      <c r="A142" s="118" t="b">
        <v>0</v>
      </c>
      <c r="B142" s="307" t="s">
        <v>350</v>
      </c>
      <c r="C142" s="307"/>
      <c r="D142" s="307"/>
      <c r="E142" s="307"/>
      <c r="F142" s="307"/>
      <c r="G142" s="307"/>
      <c r="H142" s="307"/>
      <c r="I142" s="307"/>
      <c r="J142" s="307"/>
      <c r="K142" s="307"/>
      <c r="L142" s="307"/>
      <c r="M142" s="307"/>
      <c r="N142" s="307"/>
      <c r="O142" s="307"/>
      <c r="P142" s="307"/>
      <c r="Q142" s="307"/>
      <c r="R142" s="307"/>
      <c r="S142" s="307"/>
    </row>
    <row r="143" spans="1:19" x14ac:dyDescent="0.35">
      <c r="A143" s="118"/>
      <c r="B143" s="307"/>
      <c r="C143" s="307"/>
      <c r="D143" s="307"/>
      <c r="E143" s="307"/>
      <c r="F143" s="307"/>
      <c r="G143" s="307"/>
      <c r="H143" s="307"/>
      <c r="I143" s="307"/>
      <c r="J143" s="307"/>
      <c r="K143" s="307"/>
      <c r="L143" s="307"/>
      <c r="M143" s="307"/>
      <c r="N143" s="307"/>
      <c r="O143" s="307"/>
      <c r="P143" s="307"/>
      <c r="Q143" s="307"/>
      <c r="R143" s="307"/>
      <c r="S143" s="307"/>
    </row>
    <row r="144" spans="1:19" x14ac:dyDescent="0.35">
      <c r="A144" s="118"/>
      <c r="B144" s="307"/>
      <c r="C144" s="307"/>
      <c r="D144" s="307"/>
      <c r="E144" s="307"/>
      <c r="F144" s="307"/>
      <c r="G144" s="307"/>
      <c r="H144" s="307"/>
      <c r="I144" s="307"/>
      <c r="J144" s="307"/>
      <c r="K144" s="307"/>
      <c r="L144" s="307"/>
      <c r="M144" s="307"/>
      <c r="N144" s="307"/>
      <c r="O144" s="307"/>
      <c r="P144" s="307"/>
      <c r="Q144" s="307"/>
      <c r="R144" s="307"/>
      <c r="S144" s="307"/>
    </row>
    <row r="145" spans="1:19" x14ac:dyDescent="0.35">
      <c r="A145" s="118" t="b">
        <v>0</v>
      </c>
      <c r="B145" s="309" t="s">
        <v>351</v>
      </c>
      <c r="C145" s="309"/>
      <c r="D145" s="309"/>
      <c r="E145" s="309"/>
      <c r="F145" s="309"/>
      <c r="G145" s="309"/>
      <c r="H145" s="309"/>
      <c r="I145" s="309"/>
      <c r="J145" s="309"/>
      <c r="K145" s="309"/>
      <c r="L145" s="309"/>
      <c r="M145" s="309"/>
      <c r="N145" s="309"/>
      <c r="O145" s="309"/>
      <c r="P145" s="309"/>
      <c r="Q145" s="309"/>
      <c r="R145" s="309"/>
      <c r="S145" s="309"/>
    </row>
    <row r="146" spans="1:19" x14ac:dyDescent="0.35">
      <c r="A146" s="118"/>
      <c r="B146" s="309"/>
      <c r="C146" s="309"/>
      <c r="D146" s="309"/>
      <c r="E146" s="309"/>
      <c r="F146" s="309"/>
      <c r="G146" s="309"/>
      <c r="H146" s="309"/>
      <c r="I146" s="309"/>
      <c r="J146" s="309"/>
      <c r="K146" s="309"/>
      <c r="L146" s="309"/>
      <c r="M146" s="309"/>
      <c r="N146" s="309"/>
      <c r="O146" s="309"/>
      <c r="P146" s="309"/>
      <c r="Q146" s="309"/>
      <c r="R146" s="309"/>
      <c r="S146" s="309"/>
    </row>
    <row r="147" spans="1:19" x14ac:dyDescent="0.35">
      <c r="A147" s="118"/>
      <c r="B147" s="309"/>
      <c r="C147" s="309"/>
      <c r="D147" s="309"/>
      <c r="E147" s="309"/>
      <c r="F147" s="309"/>
      <c r="G147" s="309"/>
      <c r="H147" s="309"/>
      <c r="I147" s="309"/>
      <c r="J147" s="309"/>
      <c r="K147" s="309"/>
      <c r="L147" s="309"/>
      <c r="M147" s="309"/>
      <c r="N147" s="309"/>
      <c r="O147" s="309"/>
      <c r="P147" s="309"/>
      <c r="Q147" s="309"/>
      <c r="R147" s="309"/>
      <c r="S147" s="309"/>
    </row>
    <row r="148" spans="1:19" x14ac:dyDescent="0.35">
      <c r="A148" s="118"/>
      <c r="B148" s="309"/>
      <c r="C148" s="309"/>
      <c r="D148" s="309"/>
      <c r="E148" s="309"/>
      <c r="F148" s="309"/>
      <c r="G148" s="309"/>
      <c r="H148" s="309"/>
      <c r="I148" s="309"/>
      <c r="J148" s="309"/>
      <c r="K148" s="309"/>
      <c r="L148" s="309"/>
      <c r="M148" s="309"/>
      <c r="N148" s="309"/>
      <c r="O148" s="309"/>
      <c r="P148" s="309"/>
      <c r="Q148" s="309"/>
      <c r="R148" s="309"/>
      <c r="S148" s="309"/>
    </row>
    <row r="149" spans="1:19" x14ac:dyDescent="0.35">
      <c r="A149" s="118" t="b">
        <v>0</v>
      </c>
      <c r="B149" s="307" t="s">
        <v>352</v>
      </c>
      <c r="C149" s="307"/>
      <c r="D149" s="307"/>
      <c r="E149" s="307"/>
      <c r="F149" s="307"/>
      <c r="G149" s="307"/>
      <c r="H149" s="307"/>
      <c r="I149" s="307"/>
      <c r="J149" s="307"/>
      <c r="K149" s="307"/>
      <c r="L149" s="307"/>
      <c r="M149" s="307"/>
      <c r="N149" s="307"/>
      <c r="O149" s="307"/>
      <c r="P149" s="307"/>
      <c r="Q149" s="307"/>
      <c r="R149" s="307"/>
      <c r="S149" s="307"/>
    </row>
    <row r="150" spans="1:19" x14ac:dyDescent="0.35">
      <c r="A150" s="118"/>
      <c r="B150" s="307"/>
      <c r="C150" s="307"/>
      <c r="D150" s="307"/>
      <c r="E150" s="307"/>
      <c r="F150" s="307"/>
      <c r="G150" s="307"/>
      <c r="H150" s="307"/>
      <c r="I150" s="307"/>
      <c r="J150" s="307"/>
      <c r="K150" s="307"/>
      <c r="L150" s="307"/>
      <c r="M150" s="307"/>
      <c r="N150" s="307"/>
      <c r="O150" s="307"/>
      <c r="P150" s="307"/>
      <c r="Q150" s="307"/>
      <c r="R150" s="307"/>
      <c r="S150" s="307"/>
    </row>
    <row r="151" spans="1:19" x14ac:dyDescent="0.35">
      <c r="A151" s="118"/>
      <c r="B151" s="307"/>
      <c r="C151" s="307"/>
      <c r="D151" s="307"/>
      <c r="E151" s="307"/>
      <c r="F151" s="307"/>
      <c r="G151" s="307"/>
      <c r="H151" s="307"/>
      <c r="I151" s="307"/>
      <c r="J151" s="307"/>
      <c r="K151" s="307"/>
      <c r="L151" s="307"/>
      <c r="M151" s="307"/>
      <c r="N151" s="307"/>
      <c r="O151" s="307"/>
      <c r="P151" s="307"/>
      <c r="Q151" s="307"/>
      <c r="R151" s="307"/>
      <c r="S151" s="307"/>
    </row>
    <row r="152" spans="1:19" x14ac:dyDescent="0.35">
      <c r="A152" s="118" t="b">
        <v>0</v>
      </c>
      <c r="B152" s="309" t="s">
        <v>390</v>
      </c>
      <c r="C152" s="309"/>
      <c r="D152" s="309"/>
      <c r="E152" s="309"/>
      <c r="F152" s="309"/>
      <c r="G152" s="309"/>
      <c r="H152" s="309"/>
      <c r="I152" s="309"/>
      <c r="J152" s="309"/>
      <c r="K152" s="309"/>
      <c r="L152" s="309"/>
      <c r="M152" s="309"/>
      <c r="N152" s="309"/>
      <c r="O152" s="309"/>
      <c r="P152" s="309"/>
      <c r="Q152" s="309"/>
      <c r="R152" s="309"/>
      <c r="S152" s="309"/>
    </row>
    <row r="153" spans="1:19" x14ac:dyDescent="0.35">
      <c r="A153" s="118"/>
      <c r="B153" s="309"/>
      <c r="C153" s="309"/>
      <c r="D153" s="309"/>
      <c r="E153" s="309"/>
      <c r="F153" s="309"/>
      <c r="G153" s="309"/>
      <c r="H153" s="309"/>
      <c r="I153" s="309"/>
      <c r="J153" s="309"/>
      <c r="K153" s="309"/>
      <c r="L153" s="309"/>
      <c r="M153" s="309"/>
      <c r="N153" s="309"/>
      <c r="O153" s="309"/>
      <c r="P153" s="309"/>
      <c r="Q153" s="309"/>
      <c r="R153" s="309"/>
      <c r="S153" s="309"/>
    </row>
    <row r="154" spans="1:19" x14ac:dyDescent="0.35">
      <c r="A154" s="118"/>
      <c r="B154" s="309"/>
      <c r="C154" s="309"/>
      <c r="D154" s="309"/>
      <c r="E154" s="309"/>
      <c r="F154" s="309"/>
      <c r="G154" s="309"/>
      <c r="H154" s="309"/>
      <c r="I154" s="309"/>
      <c r="J154" s="309"/>
      <c r="K154" s="309"/>
      <c r="L154" s="309"/>
      <c r="M154" s="309"/>
      <c r="N154" s="309"/>
      <c r="O154" s="309"/>
      <c r="P154" s="309"/>
      <c r="Q154" s="309"/>
      <c r="R154" s="309"/>
      <c r="S154" s="309"/>
    </row>
    <row r="155" spans="1:19" x14ac:dyDescent="0.35">
      <c r="A155" s="118"/>
      <c r="B155" s="309"/>
      <c r="C155" s="309"/>
      <c r="D155" s="309"/>
      <c r="E155" s="309"/>
      <c r="F155" s="309"/>
      <c r="G155" s="309"/>
      <c r="H155" s="309"/>
      <c r="I155" s="309"/>
      <c r="J155" s="309"/>
      <c r="K155" s="309"/>
      <c r="L155" s="309"/>
      <c r="M155" s="309"/>
      <c r="N155" s="309"/>
      <c r="O155" s="309"/>
      <c r="P155" s="309"/>
      <c r="Q155" s="309"/>
      <c r="R155" s="309"/>
      <c r="S155" s="309"/>
    </row>
    <row r="156" spans="1:19" ht="15" customHeight="1" x14ac:dyDescent="0.35">
      <c r="A156" s="133" t="b">
        <v>0</v>
      </c>
      <c r="B156" s="269" t="s">
        <v>353</v>
      </c>
      <c r="C156" s="269"/>
      <c r="D156" s="269"/>
      <c r="E156" s="269"/>
      <c r="F156" s="269"/>
      <c r="G156" s="269"/>
      <c r="H156" s="269"/>
      <c r="I156" s="269"/>
      <c r="J156" s="269"/>
      <c r="K156" s="269"/>
      <c r="L156" s="269"/>
      <c r="M156" s="269"/>
      <c r="N156" s="269"/>
      <c r="O156" s="269"/>
      <c r="P156" s="269"/>
      <c r="Q156" s="269"/>
      <c r="R156" s="269"/>
      <c r="S156" s="269"/>
    </row>
    <row r="157" spans="1:19" ht="15" customHeight="1" x14ac:dyDescent="0.35">
      <c r="A157" s="134"/>
      <c r="B157" s="270"/>
      <c r="C157" s="270"/>
      <c r="D157" s="270"/>
      <c r="E157" s="270"/>
      <c r="F157" s="270"/>
      <c r="G157" s="270"/>
      <c r="H157" s="270"/>
      <c r="I157" s="270"/>
      <c r="J157" s="270"/>
      <c r="K157" s="270"/>
      <c r="L157" s="270"/>
      <c r="M157" s="270"/>
      <c r="N157" s="270"/>
      <c r="O157" s="270"/>
      <c r="P157" s="270"/>
      <c r="Q157" s="270"/>
      <c r="R157" s="270"/>
      <c r="S157" s="270"/>
    </row>
    <row r="158" spans="1:19" ht="15" customHeight="1" x14ac:dyDescent="0.35">
      <c r="A158" s="133" t="b">
        <v>0</v>
      </c>
      <c r="B158" s="269" t="s">
        <v>354</v>
      </c>
      <c r="C158" s="269"/>
      <c r="D158" s="269"/>
      <c r="E158" s="269"/>
      <c r="F158" s="269"/>
      <c r="G158" s="269"/>
      <c r="H158" s="269"/>
      <c r="I158" s="269"/>
      <c r="J158" s="269"/>
      <c r="K158" s="269"/>
      <c r="L158" s="269"/>
      <c r="M158" s="269"/>
      <c r="N158" s="269"/>
      <c r="O158" s="269"/>
      <c r="P158" s="269"/>
      <c r="Q158" s="269"/>
      <c r="R158" s="269"/>
      <c r="S158" s="269"/>
    </row>
    <row r="159" spans="1:19" ht="15" customHeight="1" x14ac:dyDescent="0.35">
      <c r="A159" s="134"/>
      <c r="B159" s="270"/>
      <c r="C159" s="270"/>
      <c r="D159" s="270"/>
      <c r="E159" s="270"/>
      <c r="F159" s="270"/>
      <c r="G159" s="270"/>
      <c r="H159" s="270"/>
      <c r="I159" s="270"/>
      <c r="J159" s="270"/>
      <c r="K159" s="270"/>
      <c r="L159" s="270"/>
      <c r="M159" s="270"/>
      <c r="N159" s="270"/>
      <c r="O159" s="270"/>
      <c r="P159" s="270"/>
      <c r="Q159" s="270"/>
      <c r="R159" s="270"/>
      <c r="S159" s="270"/>
    </row>
    <row r="160" spans="1:19" ht="15" customHeight="1" x14ac:dyDescent="0.35">
      <c r="A160" s="135" t="s">
        <v>24</v>
      </c>
      <c r="B160" s="138" t="s">
        <v>355</v>
      </c>
      <c r="C160" s="138"/>
      <c r="D160" s="138"/>
      <c r="E160" s="138"/>
      <c r="F160" s="138"/>
      <c r="G160" s="138"/>
      <c r="H160" s="138"/>
      <c r="I160" s="138"/>
      <c r="J160" s="138"/>
      <c r="K160" s="138"/>
      <c r="L160" s="138"/>
      <c r="M160" s="138"/>
      <c r="N160" s="138"/>
      <c r="O160" s="138"/>
      <c r="P160" s="138"/>
      <c r="Q160" s="138"/>
      <c r="R160" s="138"/>
      <c r="S160" s="138"/>
    </row>
    <row r="161" spans="1:19" ht="15" customHeight="1" x14ac:dyDescent="0.35">
      <c r="A161" s="136"/>
      <c r="B161" s="139"/>
      <c r="C161" s="139"/>
      <c r="D161" s="139"/>
      <c r="E161" s="139"/>
      <c r="F161" s="139"/>
      <c r="G161" s="139"/>
      <c r="H161" s="139"/>
      <c r="I161" s="139"/>
      <c r="J161" s="139"/>
      <c r="K161" s="139"/>
      <c r="L161" s="139"/>
      <c r="M161" s="139"/>
      <c r="N161" s="139"/>
      <c r="O161" s="139"/>
      <c r="P161" s="139"/>
      <c r="Q161" s="139"/>
      <c r="R161" s="139"/>
      <c r="S161" s="139"/>
    </row>
    <row r="162" spans="1:19" x14ac:dyDescent="0.35">
      <c r="A162" s="264" t="s">
        <v>24</v>
      </c>
      <c r="B162" s="308" t="s">
        <v>356</v>
      </c>
      <c r="C162" s="308"/>
      <c r="D162" s="308"/>
      <c r="E162" s="308"/>
      <c r="F162" s="308"/>
      <c r="G162" s="308"/>
      <c r="H162" s="308"/>
      <c r="I162" s="308"/>
      <c r="J162" s="308"/>
      <c r="K162" s="308"/>
      <c r="L162" s="308"/>
      <c r="M162" s="308"/>
      <c r="N162" s="308"/>
      <c r="O162" s="308"/>
      <c r="P162" s="308"/>
      <c r="Q162" s="308"/>
      <c r="R162" s="308"/>
      <c r="S162" s="308"/>
    </row>
    <row r="163" spans="1:19" x14ac:dyDescent="0.35">
      <c r="A163" s="264"/>
      <c r="B163" s="308"/>
      <c r="C163" s="308"/>
      <c r="D163" s="308"/>
      <c r="E163" s="308"/>
      <c r="F163" s="308"/>
      <c r="G163" s="308"/>
      <c r="H163" s="308"/>
      <c r="I163" s="308"/>
      <c r="J163" s="308"/>
      <c r="K163" s="308"/>
      <c r="L163" s="308"/>
      <c r="M163" s="308"/>
      <c r="N163" s="308"/>
      <c r="O163" s="308"/>
      <c r="P163" s="308"/>
      <c r="Q163" s="308"/>
      <c r="R163" s="308"/>
      <c r="S163" s="308"/>
    </row>
    <row r="164" spans="1:19" x14ac:dyDescent="0.35">
      <c r="A164" s="264"/>
      <c r="B164" s="308"/>
      <c r="C164" s="308"/>
      <c r="D164" s="308"/>
      <c r="E164" s="308"/>
      <c r="F164" s="308"/>
      <c r="G164" s="308"/>
      <c r="H164" s="308"/>
      <c r="I164" s="308"/>
      <c r="J164" s="308"/>
      <c r="K164" s="308"/>
      <c r="L164" s="308"/>
      <c r="M164" s="308"/>
      <c r="N164" s="308"/>
      <c r="O164" s="308"/>
      <c r="P164" s="308"/>
      <c r="Q164" s="308"/>
      <c r="R164" s="308"/>
      <c r="S164" s="308"/>
    </row>
    <row r="165" spans="1:19" x14ac:dyDescent="0.35">
      <c r="A165" s="264" t="s">
        <v>24</v>
      </c>
      <c r="B165" s="308" t="s">
        <v>357</v>
      </c>
      <c r="C165" s="308"/>
      <c r="D165" s="308"/>
      <c r="E165" s="308"/>
      <c r="F165" s="308"/>
      <c r="G165" s="308"/>
      <c r="H165" s="308"/>
      <c r="I165" s="308"/>
      <c r="J165" s="308"/>
      <c r="K165" s="308"/>
      <c r="L165" s="308"/>
      <c r="M165" s="308"/>
      <c r="N165" s="308"/>
      <c r="O165" s="308"/>
      <c r="P165" s="308"/>
      <c r="Q165" s="308"/>
      <c r="R165" s="308"/>
      <c r="S165" s="308"/>
    </row>
    <row r="166" spans="1:19" x14ac:dyDescent="0.35">
      <c r="A166" s="264"/>
      <c r="B166" s="308"/>
      <c r="C166" s="308"/>
      <c r="D166" s="308"/>
      <c r="E166" s="308"/>
      <c r="F166" s="308"/>
      <c r="G166" s="308"/>
      <c r="H166" s="308"/>
      <c r="I166" s="308"/>
      <c r="J166" s="308"/>
      <c r="K166" s="308"/>
      <c r="L166" s="308"/>
      <c r="M166" s="308"/>
      <c r="N166" s="308"/>
      <c r="O166" s="308"/>
      <c r="P166" s="308"/>
      <c r="Q166" s="308"/>
      <c r="R166" s="308"/>
      <c r="S166" s="308"/>
    </row>
    <row r="167" spans="1:19" x14ac:dyDescent="0.35">
      <c r="A167" s="264"/>
      <c r="B167" s="308"/>
      <c r="C167" s="308"/>
      <c r="D167" s="308"/>
      <c r="E167" s="308"/>
      <c r="F167" s="308"/>
      <c r="G167" s="308"/>
      <c r="H167" s="308"/>
      <c r="I167" s="308"/>
      <c r="J167" s="308"/>
      <c r="K167" s="308"/>
      <c r="L167" s="308"/>
      <c r="M167" s="308"/>
      <c r="N167" s="308"/>
      <c r="O167" s="308"/>
      <c r="P167" s="308"/>
      <c r="Q167" s="308"/>
      <c r="R167" s="308"/>
      <c r="S167" s="308"/>
    </row>
    <row r="168" spans="1:19" ht="15" customHeight="1" x14ac:dyDescent="0.35">
      <c r="A168" s="135" t="s">
        <v>24</v>
      </c>
      <c r="B168" s="140" t="s">
        <v>358</v>
      </c>
      <c r="C168" s="140"/>
      <c r="D168" s="140"/>
      <c r="E168" s="140"/>
      <c r="F168" s="140"/>
      <c r="G168" s="140"/>
      <c r="H168" s="140"/>
      <c r="I168" s="140"/>
      <c r="J168" s="140"/>
      <c r="K168" s="140"/>
      <c r="L168" s="140"/>
      <c r="M168" s="140"/>
      <c r="N168" s="140"/>
      <c r="O168" s="140"/>
      <c r="P168" s="140"/>
      <c r="Q168" s="140"/>
      <c r="R168" s="140"/>
      <c r="S168" s="140"/>
    </row>
    <row r="169" spans="1:19" ht="15" customHeight="1" x14ac:dyDescent="0.35">
      <c r="A169" s="136"/>
      <c r="B169" s="141"/>
      <c r="C169" s="141"/>
      <c r="D169" s="141"/>
      <c r="E169" s="141"/>
      <c r="F169" s="141"/>
      <c r="G169" s="141"/>
      <c r="H169" s="141"/>
      <c r="I169" s="141"/>
      <c r="J169" s="141"/>
      <c r="K169" s="141"/>
      <c r="L169" s="141"/>
      <c r="M169" s="141"/>
      <c r="N169" s="141"/>
      <c r="O169" s="141"/>
      <c r="P169" s="141"/>
      <c r="Q169" s="141"/>
      <c r="R169" s="141"/>
      <c r="S169" s="141"/>
    </row>
    <row r="170" spans="1:19" ht="15" customHeight="1" x14ac:dyDescent="0.35">
      <c r="A170" s="135" t="s">
        <v>24</v>
      </c>
      <c r="B170" s="138" t="s">
        <v>359</v>
      </c>
      <c r="C170" s="138"/>
      <c r="D170" s="138"/>
      <c r="E170" s="138"/>
      <c r="F170" s="138"/>
      <c r="G170" s="138"/>
      <c r="H170" s="138"/>
      <c r="I170" s="138"/>
      <c r="J170" s="138"/>
      <c r="K170" s="138"/>
      <c r="L170" s="138"/>
      <c r="M170" s="138"/>
      <c r="N170" s="138"/>
      <c r="O170" s="138"/>
      <c r="P170" s="138"/>
      <c r="Q170" s="138"/>
      <c r="R170" s="138"/>
      <c r="S170" s="138"/>
    </row>
    <row r="171" spans="1:19" ht="15" customHeight="1" x14ac:dyDescent="0.35">
      <c r="A171" s="136"/>
      <c r="B171" s="139"/>
      <c r="C171" s="139"/>
      <c r="D171" s="139"/>
      <c r="E171" s="139"/>
      <c r="F171" s="139"/>
      <c r="G171" s="139"/>
      <c r="H171" s="139"/>
      <c r="I171" s="139"/>
      <c r="J171" s="139"/>
      <c r="K171" s="139"/>
      <c r="L171" s="139"/>
      <c r="M171" s="139"/>
      <c r="N171" s="139"/>
      <c r="O171" s="139"/>
      <c r="P171" s="139"/>
      <c r="Q171" s="139"/>
      <c r="R171" s="139"/>
      <c r="S171" s="139"/>
    </row>
    <row r="172" spans="1:19" x14ac:dyDescent="0.35">
      <c r="A172" s="135" t="s">
        <v>24</v>
      </c>
      <c r="B172" s="140" t="s">
        <v>360</v>
      </c>
      <c r="C172" s="140"/>
      <c r="D172" s="140"/>
      <c r="E172" s="140"/>
      <c r="F172" s="140"/>
      <c r="G172" s="140"/>
      <c r="H172" s="140"/>
      <c r="I172" s="140"/>
      <c r="J172" s="140"/>
      <c r="K172" s="140"/>
      <c r="L172" s="140"/>
      <c r="M172" s="140"/>
      <c r="N172" s="140"/>
      <c r="O172" s="140"/>
      <c r="P172" s="140"/>
      <c r="Q172" s="140"/>
      <c r="R172" s="140"/>
      <c r="S172" s="140"/>
    </row>
    <row r="173" spans="1:19" x14ac:dyDescent="0.35">
      <c r="A173" s="137"/>
      <c r="B173" s="142"/>
      <c r="C173" s="142"/>
      <c r="D173" s="142"/>
      <c r="E173" s="142"/>
      <c r="F173" s="142"/>
      <c r="G173" s="142"/>
      <c r="H173" s="142"/>
      <c r="I173" s="142"/>
      <c r="J173" s="142"/>
      <c r="K173" s="142"/>
      <c r="L173" s="142"/>
      <c r="M173" s="142"/>
      <c r="N173" s="142"/>
      <c r="O173" s="142"/>
      <c r="P173" s="142"/>
      <c r="Q173" s="142"/>
      <c r="R173" s="142"/>
      <c r="S173" s="142"/>
    </row>
    <row r="174" spans="1:19" ht="15" customHeight="1" x14ac:dyDescent="0.35">
      <c r="A174" s="136"/>
      <c r="B174" s="141"/>
      <c r="C174" s="141"/>
      <c r="D174" s="141"/>
      <c r="E174" s="141"/>
      <c r="F174" s="141"/>
      <c r="G174" s="141"/>
      <c r="H174" s="141"/>
      <c r="I174" s="141"/>
      <c r="J174" s="141"/>
      <c r="K174" s="141"/>
      <c r="L174" s="141"/>
      <c r="M174" s="141"/>
      <c r="N174" s="141"/>
      <c r="O174" s="141"/>
      <c r="P174" s="141"/>
      <c r="Q174" s="141"/>
      <c r="R174" s="141"/>
      <c r="S174" s="141"/>
    </row>
    <row r="175" spans="1:19" ht="15" customHeight="1" x14ac:dyDescent="0.35">
      <c r="A175" s="135" t="s">
        <v>24</v>
      </c>
      <c r="B175" s="140" t="s">
        <v>361</v>
      </c>
      <c r="C175" s="140"/>
      <c r="D175" s="140"/>
      <c r="E175" s="140"/>
      <c r="F175" s="140"/>
      <c r="G175" s="140"/>
      <c r="H175" s="140"/>
      <c r="I175" s="140"/>
      <c r="J175" s="140"/>
      <c r="K175" s="140"/>
      <c r="L175" s="140"/>
      <c r="M175" s="140"/>
      <c r="N175" s="140"/>
      <c r="O175" s="140"/>
      <c r="P175" s="140"/>
      <c r="Q175" s="140"/>
      <c r="R175" s="140"/>
      <c r="S175" s="140"/>
    </row>
    <row r="176" spans="1:19" ht="15" customHeight="1" x14ac:dyDescent="0.35">
      <c r="A176" s="136"/>
      <c r="B176" s="141"/>
      <c r="C176" s="141"/>
      <c r="D176" s="141"/>
      <c r="E176" s="141"/>
      <c r="F176" s="141"/>
      <c r="G176" s="141"/>
      <c r="H176" s="141"/>
      <c r="I176" s="141"/>
      <c r="J176" s="141"/>
      <c r="K176" s="141"/>
      <c r="L176" s="141"/>
      <c r="M176" s="141"/>
      <c r="N176" s="141"/>
      <c r="O176" s="141"/>
      <c r="P176" s="141"/>
      <c r="Q176" s="141"/>
      <c r="R176" s="141"/>
      <c r="S176" s="141"/>
    </row>
    <row r="177" spans="1:19" ht="15" customHeight="1" x14ac:dyDescent="0.35">
      <c r="A177" s="264" t="s">
        <v>24</v>
      </c>
      <c r="B177" s="235" t="s">
        <v>389</v>
      </c>
      <c r="C177" s="235"/>
      <c r="D177" s="235"/>
      <c r="E177" s="235"/>
      <c r="F177" s="235"/>
      <c r="G177" s="235"/>
      <c r="H177" s="235"/>
      <c r="I177" s="235"/>
      <c r="J177" s="235"/>
      <c r="K177" s="235"/>
      <c r="L177" s="235"/>
      <c r="M177" s="235"/>
      <c r="N177" s="235"/>
      <c r="O177" s="235"/>
      <c r="P177" s="235"/>
      <c r="Q177" s="235"/>
      <c r="R177" s="235"/>
      <c r="S177" s="235"/>
    </row>
    <row r="178" spans="1:19" ht="15" customHeight="1" x14ac:dyDescent="0.35">
      <c r="A178" s="264"/>
      <c r="B178" s="235"/>
      <c r="C178" s="235"/>
      <c r="D178" s="235"/>
      <c r="E178" s="235"/>
      <c r="F178" s="235"/>
      <c r="G178" s="235"/>
      <c r="H178" s="235"/>
      <c r="I178" s="235"/>
      <c r="J178" s="235"/>
      <c r="K178" s="235"/>
      <c r="L178" s="235"/>
      <c r="M178" s="235"/>
      <c r="N178" s="235"/>
      <c r="O178" s="235"/>
      <c r="P178" s="235"/>
      <c r="Q178" s="235"/>
      <c r="R178" s="235"/>
      <c r="S178" s="235"/>
    </row>
    <row r="179" spans="1:19" ht="15" customHeight="1" x14ac:dyDescent="0.35">
      <c r="A179" s="264"/>
      <c r="B179" s="235"/>
      <c r="C179" s="235"/>
      <c r="D179" s="235"/>
      <c r="E179" s="235"/>
      <c r="F179" s="235"/>
      <c r="G179" s="235"/>
      <c r="H179" s="235"/>
      <c r="I179" s="235"/>
      <c r="J179" s="235"/>
      <c r="K179" s="235"/>
      <c r="L179" s="235"/>
      <c r="M179" s="235"/>
      <c r="N179" s="235"/>
      <c r="O179" s="235"/>
      <c r="P179" s="235"/>
      <c r="Q179" s="235"/>
      <c r="R179" s="235"/>
      <c r="S179" s="235"/>
    </row>
    <row r="180" spans="1:19" ht="15" customHeight="1" x14ac:dyDescent="0.35">
      <c r="A180" s="143"/>
      <c r="B180" s="143"/>
      <c r="C180" s="143"/>
      <c r="D180" s="143"/>
      <c r="E180" s="143"/>
      <c r="F180" s="143"/>
      <c r="G180" s="143"/>
      <c r="H180" s="143"/>
      <c r="I180" s="143"/>
      <c r="J180" s="143"/>
      <c r="K180" s="143"/>
      <c r="L180" s="143"/>
      <c r="M180" s="143"/>
      <c r="N180" s="143"/>
      <c r="O180" s="143"/>
      <c r="P180" s="143"/>
      <c r="Q180" s="143"/>
      <c r="R180" s="143"/>
      <c r="S180" s="143"/>
    </row>
    <row r="181" spans="1:19" ht="15" customHeight="1" x14ac:dyDescent="0.35">
      <c r="A181" s="144"/>
      <c r="B181" s="144"/>
      <c r="C181" s="144"/>
      <c r="D181" s="144"/>
      <c r="E181" s="144"/>
      <c r="F181" s="144"/>
      <c r="G181" s="144"/>
      <c r="H181" s="144"/>
      <c r="I181" s="144"/>
      <c r="J181" s="144"/>
      <c r="K181" s="144"/>
      <c r="L181" s="144"/>
      <c r="M181" s="144"/>
      <c r="N181" s="144"/>
      <c r="O181" s="144"/>
      <c r="P181" s="144"/>
      <c r="Q181" s="144"/>
      <c r="R181" s="144"/>
      <c r="S181" s="144"/>
    </row>
    <row r="182" spans="1:19" ht="15" customHeight="1" x14ac:dyDescent="0.35">
      <c r="A182" s="145"/>
      <c r="B182" s="145"/>
      <c r="C182" s="145"/>
      <c r="D182" s="145"/>
      <c r="E182" s="145"/>
      <c r="F182" s="145"/>
      <c r="G182" s="145"/>
      <c r="H182" s="145"/>
      <c r="I182" s="145"/>
      <c r="J182" s="145"/>
      <c r="K182" s="145"/>
      <c r="L182" s="145"/>
      <c r="M182" s="145"/>
      <c r="N182" s="145"/>
      <c r="O182" s="145"/>
      <c r="P182" s="145"/>
      <c r="Q182" s="145"/>
      <c r="R182" s="145"/>
      <c r="S182" s="145"/>
    </row>
    <row r="183" spans="1:19" s="1" customFormat="1" ht="12.75" customHeight="1" x14ac:dyDescent="0.3">
      <c r="A183" s="128" t="str">
        <f>$A$1</f>
        <v>ARB26_MOD01_DomandaAiuto</v>
      </c>
      <c r="B183" s="128"/>
      <c r="C183" s="128"/>
      <c r="D183" s="128"/>
      <c r="E183" s="128"/>
      <c r="F183" s="128"/>
      <c r="G183" s="128"/>
      <c r="H183" s="128"/>
      <c r="I183" s="128"/>
      <c r="J183" s="129" t="str">
        <f>$J$1</f>
        <v>vers_06/02/2026</v>
      </c>
      <c r="K183" s="129"/>
      <c r="L183" s="129"/>
      <c r="M183" s="129"/>
      <c r="N183" s="129"/>
      <c r="O183" s="129"/>
      <c r="P183" s="129"/>
      <c r="Q183" s="129"/>
      <c r="R183" s="129"/>
      <c r="S183" s="129"/>
    </row>
    <row r="184" spans="1:19" ht="4.4000000000000004" customHeight="1" x14ac:dyDescent="0.35">
      <c r="A184" s="2"/>
      <c r="B184" s="2"/>
      <c r="C184" s="2"/>
      <c r="D184" s="2"/>
      <c r="E184" s="2"/>
      <c r="F184" s="2"/>
      <c r="G184" s="2"/>
      <c r="H184" s="2"/>
      <c r="I184" s="2"/>
      <c r="J184" s="2"/>
      <c r="K184" s="2"/>
      <c r="L184" s="2"/>
      <c r="M184" s="2"/>
      <c r="N184" s="2"/>
      <c r="O184" s="2"/>
      <c r="P184" s="2"/>
      <c r="Q184" s="2"/>
      <c r="R184" s="2"/>
      <c r="S184" s="2"/>
    </row>
    <row r="185" spans="1:19" x14ac:dyDescent="0.35">
      <c r="A185" s="2"/>
      <c r="B185" s="2"/>
      <c r="C185" s="2"/>
      <c r="D185" s="2"/>
      <c r="E185" s="2"/>
      <c r="F185" s="2"/>
      <c r="G185" s="2"/>
      <c r="H185" s="2"/>
      <c r="I185" s="2"/>
      <c r="J185" s="2"/>
      <c r="K185" s="2"/>
      <c r="L185" s="2"/>
      <c r="M185" s="2"/>
      <c r="N185" s="2"/>
      <c r="O185" s="2"/>
      <c r="P185" s="2"/>
      <c r="Q185" s="2"/>
      <c r="R185" s="2"/>
      <c r="S185" s="2"/>
    </row>
    <row r="186" spans="1:19" ht="15" customHeight="1" x14ac:dyDescent="0.35">
      <c r="A186" s="298" t="s">
        <v>17</v>
      </c>
      <c r="B186" s="299"/>
      <c r="C186" s="299"/>
      <c r="D186" s="299"/>
      <c r="E186" s="299"/>
      <c r="F186" s="299"/>
      <c r="G186" s="299"/>
      <c r="H186" s="299"/>
      <c r="I186" s="299"/>
      <c r="J186" s="299"/>
      <c r="K186" s="299"/>
      <c r="L186" s="299"/>
      <c r="M186" s="299"/>
      <c r="N186" s="299"/>
      <c r="O186" s="299"/>
      <c r="P186" s="299"/>
      <c r="Q186" s="299"/>
      <c r="R186" s="299"/>
      <c r="S186" s="300"/>
    </row>
    <row r="187" spans="1:19" ht="15" customHeight="1" x14ac:dyDescent="0.35">
      <c r="A187" s="305" t="b">
        <v>0</v>
      </c>
      <c r="B187" s="301" t="s">
        <v>362</v>
      </c>
      <c r="C187" s="301"/>
      <c r="D187" s="301"/>
      <c r="E187" s="301"/>
      <c r="F187" s="301"/>
      <c r="G187" s="301"/>
      <c r="H187" s="301"/>
      <c r="I187" s="301"/>
      <c r="J187" s="301"/>
      <c r="K187" s="301"/>
      <c r="L187" s="301"/>
      <c r="M187" s="301"/>
      <c r="N187" s="301"/>
      <c r="O187" s="301"/>
      <c r="P187" s="301"/>
      <c r="Q187" s="301"/>
      <c r="R187" s="301"/>
      <c r="S187" s="302"/>
    </row>
    <row r="188" spans="1:19" ht="15" customHeight="1" x14ac:dyDescent="0.35">
      <c r="A188" s="306"/>
      <c r="B188" s="303"/>
      <c r="C188" s="303"/>
      <c r="D188" s="303"/>
      <c r="E188" s="303"/>
      <c r="F188" s="303"/>
      <c r="G188" s="303"/>
      <c r="H188" s="303"/>
      <c r="I188" s="303"/>
      <c r="J188" s="303"/>
      <c r="K188" s="303"/>
      <c r="L188" s="303"/>
      <c r="M188" s="303"/>
      <c r="N188" s="303"/>
      <c r="O188" s="303"/>
      <c r="P188" s="303"/>
      <c r="Q188" s="303"/>
      <c r="R188" s="303"/>
      <c r="S188" s="304"/>
    </row>
    <row r="189" spans="1:19" x14ac:dyDescent="0.35">
      <c r="A189" s="317" t="b">
        <v>0</v>
      </c>
      <c r="B189" s="190" t="s">
        <v>363</v>
      </c>
      <c r="C189" s="190"/>
      <c r="D189" s="190"/>
      <c r="E189" s="190"/>
      <c r="F189" s="190"/>
      <c r="G189" s="190"/>
      <c r="H189" s="190"/>
      <c r="I189" s="190"/>
      <c r="J189" s="190"/>
      <c r="K189" s="190"/>
      <c r="L189" s="190"/>
      <c r="M189" s="190"/>
      <c r="N189" s="190"/>
      <c r="O189" s="190"/>
      <c r="P189" s="190"/>
      <c r="Q189" s="190"/>
      <c r="R189" s="190"/>
      <c r="S189" s="191"/>
    </row>
    <row r="190" spans="1:19" x14ac:dyDescent="0.35">
      <c r="A190" s="317"/>
      <c r="B190" s="193"/>
      <c r="C190" s="193"/>
      <c r="D190" s="193"/>
      <c r="E190" s="193"/>
      <c r="F190" s="193"/>
      <c r="G190" s="193"/>
      <c r="H190" s="193"/>
      <c r="I190" s="193"/>
      <c r="J190" s="193"/>
      <c r="K190" s="193"/>
      <c r="L190" s="193"/>
      <c r="M190" s="193"/>
      <c r="N190" s="193"/>
      <c r="O190" s="193"/>
      <c r="P190" s="193"/>
      <c r="Q190" s="193"/>
      <c r="R190" s="193"/>
      <c r="S190" s="194"/>
    </row>
    <row r="191" spans="1:19" x14ac:dyDescent="0.35">
      <c r="A191" s="317"/>
      <c r="B191" s="193"/>
      <c r="C191" s="193"/>
      <c r="D191" s="193"/>
      <c r="E191" s="193"/>
      <c r="F191" s="193"/>
      <c r="G191" s="193"/>
      <c r="H191" s="193"/>
      <c r="I191" s="193"/>
      <c r="J191" s="193"/>
      <c r="K191" s="193"/>
      <c r="L191" s="193"/>
      <c r="M191" s="193"/>
      <c r="N191" s="193"/>
      <c r="O191" s="193"/>
      <c r="P191" s="193"/>
      <c r="Q191" s="193"/>
      <c r="R191" s="193"/>
      <c r="S191" s="194"/>
    </row>
    <row r="192" spans="1:19" x14ac:dyDescent="0.35">
      <c r="A192" s="317"/>
      <c r="B192" s="193"/>
      <c r="C192" s="193"/>
      <c r="D192" s="193"/>
      <c r="E192" s="193"/>
      <c r="F192" s="193"/>
      <c r="G192" s="193"/>
      <c r="H192" s="193"/>
      <c r="I192" s="193"/>
      <c r="J192" s="193"/>
      <c r="K192" s="193"/>
      <c r="L192" s="193"/>
      <c r="M192" s="193"/>
      <c r="N192" s="193"/>
      <c r="O192" s="193"/>
      <c r="P192" s="193"/>
      <c r="Q192" s="193"/>
      <c r="R192" s="193"/>
      <c r="S192" s="194"/>
    </row>
    <row r="193" spans="1:19" x14ac:dyDescent="0.35">
      <c r="A193" s="317" t="b">
        <v>0</v>
      </c>
      <c r="B193" s="190" t="s">
        <v>371</v>
      </c>
      <c r="C193" s="190"/>
      <c r="D193" s="190"/>
      <c r="E193" s="190"/>
      <c r="F193" s="190"/>
      <c r="G193" s="190"/>
      <c r="H193" s="190"/>
      <c r="I193" s="190"/>
      <c r="J193" s="190"/>
      <c r="K193" s="190"/>
      <c r="L193" s="190"/>
      <c r="M193" s="190"/>
      <c r="N193" s="190"/>
      <c r="O193" s="190"/>
      <c r="P193" s="190"/>
      <c r="Q193" s="190"/>
      <c r="R193" s="190"/>
      <c r="S193" s="191"/>
    </row>
    <row r="194" spans="1:19" x14ac:dyDescent="0.35">
      <c r="A194" s="317"/>
      <c r="B194" s="193"/>
      <c r="C194" s="193"/>
      <c r="D194" s="193"/>
      <c r="E194" s="193"/>
      <c r="F194" s="193"/>
      <c r="G194" s="193"/>
      <c r="H194" s="193"/>
      <c r="I194" s="193"/>
      <c r="J194" s="193"/>
      <c r="K194" s="193"/>
      <c r="L194" s="193"/>
      <c r="M194" s="193"/>
      <c r="N194" s="193"/>
      <c r="O194" s="193"/>
      <c r="P194" s="193"/>
      <c r="Q194" s="193"/>
      <c r="R194" s="193"/>
      <c r="S194" s="194"/>
    </row>
    <row r="195" spans="1:19" x14ac:dyDescent="0.35">
      <c r="A195" s="317"/>
      <c r="B195" s="196"/>
      <c r="C195" s="196"/>
      <c r="D195" s="196"/>
      <c r="E195" s="196"/>
      <c r="F195" s="196"/>
      <c r="G195" s="196"/>
      <c r="H195" s="196"/>
      <c r="I195" s="196"/>
      <c r="J195" s="196"/>
      <c r="K195" s="196"/>
      <c r="L195" s="196"/>
      <c r="M195" s="196"/>
      <c r="N195" s="196"/>
      <c r="O195" s="196"/>
      <c r="P195" s="196"/>
      <c r="Q195" s="196"/>
      <c r="R195" s="196"/>
      <c r="S195" s="197"/>
    </row>
    <row r="196" spans="1:19" ht="15" customHeight="1" x14ac:dyDescent="0.35">
      <c r="A196" s="312" t="b">
        <v>0</v>
      </c>
      <c r="B196" s="190" t="s">
        <v>364</v>
      </c>
      <c r="C196" s="190"/>
      <c r="D196" s="190"/>
      <c r="E196" s="190"/>
      <c r="F196" s="190"/>
      <c r="G196" s="190"/>
      <c r="H196" s="190"/>
      <c r="I196" s="190"/>
      <c r="J196" s="190"/>
      <c r="K196" s="190"/>
      <c r="L196" s="190"/>
      <c r="M196" s="190"/>
      <c r="N196" s="190"/>
      <c r="O196" s="190"/>
      <c r="P196" s="190"/>
      <c r="Q196" s="190"/>
      <c r="R196" s="190"/>
      <c r="S196" s="191"/>
    </row>
    <row r="197" spans="1:19" ht="15" customHeight="1" x14ac:dyDescent="0.35">
      <c r="A197" s="313"/>
      <c r="B197" s="196"/>
      <c r="C197" s="196"/>
      <c r="D197" s="196"/>
      <c r="E197" s="196"/>
      <c r="F197" s="196"/>
      <c r="G197" s="196"/>
      <c r="H197" s="196"/>
      <c r="I197" s="196"/>
      <c r="J197" s="196"/>
      <c r="K197" s="196"/>
      <c r="L197" s="196"/>
      <c r="M197" s="196"/>
      <c r="N197" s="196"/>
      <c r="O197" s="196"/>
      <c r="P197" s="196"/>
      <c r="Q197" s="196"/>
      <c r="R197" s="196"/>
      <c r="S197" s="197"/>
    </row>
    <row r="198" spans="1:19" ht="15" customHeight="1" x14ac:dyDescent="0.35">
      <c r="A198" s="312" t="b">
        <v>0</v>
      </c>
      <c r="B198" s="190" t="s">
        <v>372</v>
      </c>
      <c r="C198" s="190"/>
      <c r="D198" s="190"/>
      <c r="E198" s="190"/>
      <c r="F198" s="190"/>
      <c r="G198" s="190"/>
      <c r="H198" s="190"/>
      <c r="I198" s="190"/>
      <c r="J198" s="190"/>
      <c r="K198" s="190"/>
      <c r="L198" s="190"/>
      <c r="M198" s="190"/>
      <c r="N198" s="190"/>
      <c r="O198" s="190"/>
      <c r="P198" s="190"/>
      <c r="Q198" s="190"/>
      <c r="R198" s="190"/>
      <c r="S198" s="191"/>
    </row>
    <row r="199" spans="1:19" ht="11.4" customHeight="1" x14ac:dyDescent="0.35">
      <c r="A199" s="313"/>
      <c r="B199" s="196"/>
      <c r="C199" s="196"/>
      <c r="D199" s="196"/>
      <c r="E199" s="196"/>
      <c r="F199" s="196"/>
      <c r="G199" s="196"/>
      <c r="H199" s="196"/>
      <c r="I199" s="196"/>
      <c r="J199" s="196"/>
      <c r="K199" s="196"/>
      <c r="L199" s="196"/>
      <c r="M199" s="196"/>
      <c r="N199" s="196"/>
      <c r="O199" s="196"/>
      <c r="P199" s="196"/>
      <c r="Q199" s="196"/>
      <c r="R199" s="196"/>
      <c r="S199" s="197"/>
    </row>
    <row r="200" spans="1:19" ht="6.9" customHeight="1" x14ac:dyDescent="0.35">
      <c r="A200" s="130" t="b">
        <v>0</v>
      </c>
      <c r="B200" s="146" t="s">
        <v>365</v>
      </c>
      <c r="C200" s="146"/>
      <c r="D200" s="146"/>
      <c r="E200" s="146"/>
      <c r="F200" s="146"/>
      <c r="G200" s="146"/>
      <c r="H200" s="146"/>
      <c r="I200" s="146"/>
      <c r="J200" s="146"/>
      <c r="K200" s="146"/>
      <c r="L200" s="146"/>
      <c r="M200" s="146"/>
      <c r="N200" s="146"/>
      <c r="O200" s="146"/>
      <c r="P200" s="146"/>
      <c r="Q200" s="146"/>
      <c r="R200" s="146"/>
      <c r="S200" s="147"/>
    </row>
    <row r="201" spans="1:19" x14ac:dyDescent="0.35">
      <c r="A201" s="131"/>
      <c r="B201" s="148"/>
      <c r="C201" s="148"/>
      <c r="D201" s="148"/>
      <c r="E201" s="148"/>
      <c r="F201" s="148"/>
      <c r="G201" s="148"/>
      <c r="H201" s="148"/>
      <c r="I201" s="148"/>
      <c r="J201" s="148"/>
      <c r="K201" s="148"/>
      <c r="L201" s="148"/>
      <c r="M201" s="148"/>
      <c r="N201" s="148"/>
      <c r="O201" s="148"/>
      <c r="P201" s="148"/>
      <c r="Q201" s="148"/>
      <c r="R201" s="148"/>
      <c r="S201" s="149"/>
    </row>
    <row r="202" spans="1:19" x14ac:dyDescent="0.35">
      <c r="A202" s="131"/>
      <c r="B202" s="119" t="s">
        <v>24</v>
      </c>
      <c r="C202" s="120" t="s">
        <v>331</v>
      </c>
      <c r="D202" s="120"/>
      <c r="E202" s="120"/>
      <c r="F202" s="120"/>
      <c r="G202" s="120"/>
      <c r="H202" s="120"/>
      <c r="I202" s="120"/>
      <c r="J202" s="120"/>
      <c r="K202" s="120"/>
      <c r="L202" s="120"/>
      <c r="M202" s="120"/>
      <c r="N202" s="120"/>
      <c r="O202" s="120"/>
      <c r="P202" s="120"/>
      <c r="Q202" s="120"/>
      <c r="R202" s="120"/>
      <c r="S202" s="121"/>
    </row>
    <row r="203" spans="1:19" x14ac:dyDescent="0.35">
      <c r="A203" s="131"/>
      <c r="B203" s="119"/>
      <c r="C203" s="120"/>
      <c r="D203" s="120"/>
      <c r="E203" s="120"/>
      <c r="F203" s="120"/>
      <c r="G203" s="120"/>
      <c r="H203" s="120"/>
      <c r="I203" s="120"/>
      <c r="J203" s="120"/>
      <c r="K203" s="120"/>
      <c r="L203" s="120"/>
      <c r="M203" s="120"/>
      <c r="N203" s="120"/>
      <c r="O203" s="120"/>
      <c r="P203" s="120"/>
      <c r="Q203" s="120"/>
      <c r="R203" s="120"/>
      <c r="S203" s="121"/>
    </row>
    <row r="204" spans="1:19" ht="8.4" customHeight="1" x14ac:dyDescent="0.35">
      <c r="A204" s="132"/>
      <c r="B204" s="127"/>
      <c r="C204" s="122"/>
      <c r="D204" s="122"/>
      <c r="E204" s="122"/>
      <c r="F204" s="122"/>
      <c r="G204" s="122"/>
      <c r="H204" s="122"/>
      <c r="I204" s="122"/>
      <c r="J204" s="122"/>
      <c r="K204" s="122"/>
      <c r="L204" s="122"/>
      <c r="M204" s="122"/>
      <c r="N204" s="122"/>
      <c r="O204" s="122"/>
      <c r="P204" s="122"/>
      <c r="Q204" s="122"/>
      <c r="R204" s="122"/>
      <c r="S204" s="123"/>
    </row>
    <row r="205" spans="1:19" ht="6.9" customHeight="1" x14ac:dyDescent="0.35">
      <c r="A205" s="314" t="b">
        <v>0</v>
      </c>
      <c r="B205" s="146" t="s">
        <v>366</v>
      </c>
      <c r="C205" s="146"/>
      <c r="D205" s="146"/>
      <c r="E205" s="146"/>
      <c r="F205" s="146"/>
      <c r="G205" s="146"/>
      <c r="H205" s="146"/>
      <c r="I205" s="146"/>
      <c r="J205" s="146"/>
      <c r="K205" s="146"/>
      <c r="L205" s="146"/>
      <c r="M205" s="146"/>
      <c r="N205" s="146"/>
      <c r="O205" s="146"/>
      <c r="P205" s="146"/>
      <c r="Q205" s="146"/>
      <c r="R205" s="146"/>
      <c r="S205" s="147"/>
    </row>
    <row r="206" spans="1:19" ht="15" customHeight="1" x14ac:dyDescent="0.35">
      <c r="A206" s="315"/>
      <c r="B206" s="148"/>
      <c r="C206" s="148"/>
      <c r="D206" s="148"/>
      <c r="E206" s="148"/>
      <c r="F206" s="148"/>
      <c r="G206" s="148"/>
      <c r="H206" s="148"/>
      <c r="I206" s="148"/>
      <c r="J206" s="148"/>
      <c r="K206" s="148"/>
      <c r="L206" s="148"/>
      <c r="M206" s="148"/>
      <c r="N206" s="148"/>
      <c r="O206" s="148"/>
      <c r="P206" s="148"/>
      <c r="Q206" s="148"/>
      <c r="R206" s="148"/>
      <c r="S206" s="149"/>
    </row>
    <row r="207" spans="1:19" ht="13.5" customHeight="1" x14ac:dyDescent="0.35">
      <c r="A207" s="315"/>
      <c r="B207" s="119" t="s">
        <v>24</v>
      </c>
      <c r="C207" s="120" t="s">
        <v>370</v>
      </c>
      <c r="D207" s="120"/>
      <c r="E207" s="120"/>
      <c r="F207" s="120"/>
      <c r="G207" s="120"/>
      <c r="H207" s="120"/>
      <c r="I207" s="120"/>
      <c r="J207" s="120"/>
      <c r="K207" s="120"/>
      <c r="L207" s="120"/>
      <c r="M207" s="120"/>
      <c r="N207" s="120"/>
      <c r="O207" s="120"/>
      <c r="P207" s="120"/>
      <c r="Q207" s="120"/>
      <c r="R207" s="120"/>
      <c r="S207" s="121"/>
    </row>
    <row r="208" spans="1:19" ht="13.5" customHeight="1" x14ac:dyDescent="0.35">
      <c r="A208" s="315"/>
      <c r="B208" s="119"/>
      <c r="C208" s="120"/>
      <c r="D208" s="120"/>
      <c r="E208" s="120"/>
      <c r="F208" s="120"/>
      <c r="G208" s="120"/>
      <c r="H208" s="120"/>
      <c r="I208" s="120"/>
      <c r="J208" s="120"/>
      <c r="K208" s="120"/>
      <c r="L208" s="120"/>
      <c r="M208" s="120"/>
      <c r="N208" s="120"/>
      <c r="O208" s="120"/>
      <c r="P208" s="120"/>
      <c r="Q208" s="120"/>
      <c r="R208" s="120"/>
      <c r="S208" s="121"/>
    </row>
    <row r="209" spans="1:19" ht="8.4" customHeight="1" x14ac:dyDescent="0.35">
      <c r="A209" s="316"/>
      <c r="B209" s="127"/>
      <c r="C209" s="122"/>
      <c r="D209" s="122"/>
      <c r="E209" s="122"/>
      <c r="F209" s="122"/>
      <c r="G209" s="122"/>
      <c r="H209" s="122"/>
      <c r="I209" s="122"/>
      <c r="J209" s="122"/>
      <c r="K209" s="122"/>
      <c r="L209" s="122"/>
      <c r="M209" s="122"/>
      <c r="N209" s="122"/>
      <c r="O209" s="122"/>
      <c r="P209" s="122"/>
      <c r="Q209" s="122"/>
      <c r="R209" s="122"/>
      <c r="S209" s="123"/>
    </row>
    <row r="210" spans="1:19" ht="6.9" customHeight="1" x14ac:dyDescent="0.35">
      <c r="A210" s="130" t="b">
        <v>0</v>
      </c>
      <c r="B210" s="146" t="s">
        <v>367</v>
      </c>
      <c r="C210" s="146"/>
      <c r="D210" s="146"/>
      <c r="E210" s="146"/>
      <c r="F210" s="146"/>
      <c r="G210" s="146"/>
      <c r="H210" s="146"/>
      <c r="I210" s="146"/>
      <c r="J210" s="146"/>
      <c r="K210" s="146"/>
      <c r="L210" s="146"/>
      <c r="M210" s="146"/>
      <c r="N210" s="146"/>
      <c r="O210" s="146"/>
      <c r="P210" s="146"/>
      <c r="Q210" s="146"/>
      <c r="R210" s="146"/>
      <c r="S210" s="147"/>
    </row>
    <row r="211" spans="1:19" x14ac:dyDescent="0.35">
      <c r="A211" s="131"/>
      <c r="B211" s="148"/>
      <c r="C211" s="148"/>
      <c r="D211" s="148"/>
      <c r="E211" s="148"/>
      <c r="F211" s="148"/>
      <c r="G211" s="148"/>
      <c r="H211" s="148"/>
      <c r="I211" s="148"/>
      <c r="J211" s="148"/>
      <c r="K211" s="148"/>
      <c r="L211" s="148"/>
      <c r="M211" s="148"/>
      <c r="N211" s="148"/>
      <c r="O211" s="148"/>
      <c r="P211" s="148"/>
      <c r="Q211" s="148"/>
      <c r="R211" s="148"/>
      <c r="S211" s="149"/>
    </row>
    <row r="212" spans="1:19" x14ac:dyDescent="0.35">
      <c r="A212" s="131"/>
      <c r="B212" s="148"/>
      <c r="C212" s="148"/>
      <c r="D212" s="148"/>
      <c r="E212" s="148"/>
      <c r="F212" s="148"/>
      <c r="G212" s="148"/>
      <c r="H212" s="148"/>
      <c r="I212" s="148"/>
      <c r="J212" s="148"/>
      <c r="K212" s="148"/>
      <c r="L212" s="148"/>
      <c r="M212" s="148"/>
      <c r="N212" s="148"/>
      <c r="O212" s="148"/>
      <c r="P212" s="148"/>
      <c r="Q212" s="148"/>
      <c r="R212" s="148"/>
      <c r="S212" s="149"/>
    </row>
    <row r="213" spans="1:19" x14ac:dyDescent="0.35">
      <c r="A213" s="131"/>
      <c r="B213" s="119" t="s">
        <v>24</v>
      </c>
      <c r="C213" s="120" t="s">
        <v>332</v>
      </c>
      <c r="D213" s="120"/>
      <c r="E213" s="120"/>
      <c r="F213" s="120"/>
      <c r="G213" s="120"/>
      <c r="H213" s="120"/>
      <c r="I213" s="120"/>
      <c r="J213" s="120"/>
      <c r="K213" s="120"/>
      <c r="L213" s="120"/>
      <c r="M213" s="120"/>
      <c r="N213" s="120"/>
      <c r="O213" s="120"/>
      <c r="P213" s="120"/>
      <c r="Q213" s="120"/>
      <c r="R213" s="120"/>
      <c r="S213" s="121"/>
    </row>
    <row r="214" spans="1:19" x14ac:dyDescent="0.35">
      <c r="A214" s="131"/>
      <c r="B214" s="119"/>
      <c r="C214" s="120"/>
      <c r="D214" s="120"/>
      <c r="E214" s="120"/>
      <c r="F214" s="120"/>
      <c r="G214" s="120"/>
      <c r="H214" s="120"/>
      <c r="I214" s="120"/>
      <c r="J214" s="120"/>
      <c r="K214" s="120"/>
      <c r="L214" s="120"/>
      <c r="M214" s="120"/>
      <c r="N214" s="120"/>
      <c r="O214" s="120"/>
      <c r="P214" s="120"/>
      <c r="Q214" s="120"/>
      <c r="R214" s="120"/>
      <c r="S214" s="121"/>
    </row>
    <row r="215" spans="1:19" x14ac:dyDescent="0.35">
      <c r="A215" s="131"/>
      <c r="B215" s="119"/>
      <c r="C215" s="120"/>
      <c r="D215" s="120"/>
      <c r="E215" s="120"/>
      <c r="F215" s="120"/>
      <c r="G215" s="120"/>
      <c r="H215" s="120"/>
      <c r="I215" s="120"/>
      <c r="J215" s="120"/>
      <c r="K215" s="120"/>
      <c r="L215" s="120"/>
      <c r="M215" s="120"/>
      <c r="N215" s="120"/>
      <c r="O215" s="120"/>
      <c r="P215" s="120"/>
      <c r="Q215" s="120"/>
      <c r="R215" s="120"/>
      <c r="S215" s="121"/>
    </row>
    <row r="216" spans="1:19" ht="7.25" customHeight="1" x14ac:dyDescent="0.35">
      <c r="A216" s="132"/>
      <c r="B216" s="127"/>
      <c r="C216" s="122"/>
      <c r="D216" s="122"/>
      <c r="E216" s="122"/>
      <c r="F216" s="122"/>
      <c r="G216" s="122"/>
      <c r="H216" s="122"/>
      <c r="I216" s="122"/>
      <c r="J216" s="122"/>
      <c r="K216" s="122"/>
      <c r="L216" s="122"/>
      <c r="M216" s="122"/>
      <c r="N216" s="122"/>
      <c r="O216" s="122"/>
      <c r="P216" s="122"/>
      <c r="Q216" s="122"/>
      <c r="R216" s="122"/>
      <c r="S216" s="123"/>
    </row>
    <row r="217" spans="1:19" ht="6.9" customHeight="1" x14ac:dyDescent="0.35">
      <c r="A217" s="291" t="b">
        <v>0</v>
      </c>
      <c r="B217" s="146" t="s">
        <v>368</v>
      </c>
      <c r="C217" s="146"/>
      <c r="D217" s="146"/>
      <c r="E217" s="146"/>
      <c r="F217" s="146"/>
      <c r="G217" s="146"/>
      <c r="H217" s="146"/>
      <c r="I217" s="146"/>
      <c r="J217" s="146"/>
      <c r="K217" s="146"/>
      <c r="L217" s="146"/>
      <c r="M217" s="146"/>
      <c r="N217" s="146"/>
      <c r="O217" s="146"/>
      <c r="P217" s="146"/>
      <c r="Q217" s="146"/>
      <c r="R217" s="146"/>
      <c r="S217" s="147"/>
    </row>
    <row r="218" spans="1:19" x14ac:dyDescent="0.35">
      <c r="A218" s="291"/>
      <c r="B218" s="148"/>
      <c r="C218" s="148"/>
      <c r="D218" s="148"/>
      <c r="E218" s="148"/>
      <c r="F218" s="148"/>
      <c r="G218" s="148"/>
      <c r="H218" s="148"/>
      <c r="I218" s="148"/>
      <c r="J218" s="148"/>
      <c r="K218" s="148"/>
      <c r="L218" s="148"/>
      <c r="M218" s="148"/>
      <c r="N218" s="148"/>
      <c r="O218" s="148"/>
      <c r="P218" s="148"/>
      <c r="Q218" s="148"/>
      <c r="R218" s="148"/>
      <c r="S218" s="149"/>
    </row>
    <row r="219" spans="1:19" x14ac:dyDescent="0.35">
      <c r="A219" s="291"/>
      <c r="B219" s="148"/>
      <c r="C219" s="148"/>
      <c r="D219" s="148"/>
      <c r="E219" s="148"/>
      <c r="F219" s="148"/>
      <c r="G219" s="148"/>
      <c r="H219" s="148"/>
      <c r="I219" s="148"/>
      <c r="J219" s="148"/>
      <c r="K219" s="148"/>
      <c r="L219" s="148"/>
      <c r="M219" s="148"/>
      <c r="N219" s="148"/>
      <c r="O219" s="148"/>
      <c r="P219" s="148"/>
      <c r="Q219" s="148"/>
      <c r="R219" s="148"/>
      <c r="S219" s="149"/>
    </row>
    <row r="220" spans="1:19" x14ac:dyDescent="0.35">
      <c r="A220" s="291"/>
      <c r="B220" s="119" t="s">
        <v>24</v>
      </c>
      <c r="C220" s="120" t="s">
        <v>333</v>
      </c>
      <c r="D220" s="120"/>
      <c r="E220" s="120"/>
      <c r="F220" s="120"/>
      <c r="G220" s="120"/>
      <c r="H220" s="120"/>
      <c r="I220" s="120"/>
      <c r="J220" s="120"/>
      <c r="K220" s="120"/>
      <c r="L220" s="120"/>
      <c r="M220" s="120"/>
      <c r="N220" s="120"/>
      <c r="O220" s="120"/>
      <c r="P220" s="120"/>
      <c r="Q220" s="120"/>
      <c r="R220" s="120"/>
      <c r="S220" s="121"/>
    </row>
    <row r="221" spans="1:19" x14ac:dyDescent="0.35">
      <c r="A221" s="291"/>
      <c r="B221" s="119"/>
      <c r="C221" s="120"/>
      <c r="D221" s="120"/>
      <c r="E221" s="120"/>
      <c r="F221" s="120"/>
      <c r="G221" s="120"/>
      <c r="H221" s="120"/>
      <c r="I221" s="120"/>
      <c r="J221" s="120"/>
      <c r="K221" s="120"/>
      <c r="L221" s="120"/>
      <c r="M221" s="120"/>
      <c r="N221" s="120"/>
      <c r="O221" s="120"/>
      <c r="P221" s="120"/>
      <c r="Q221" s="120"/>
      <c r="R221" s="120"/>
      <c r="S221" s="121"/>
    </row>
    <row r="222" spans="1:19" ht="7.25" customHeight="1" x14ac:dyDescent="0.35">
      <c r="A222" s="291"/>
      <c r="B222" s="127"/>
      <c r="C222" s="122"/>
      <c r="D222" s="122"/>
      <c r="E222" s="122"/>
      <c r="F222" s="122"/>
      <c r="G222" s="122"/>
      <c r="H222" s="122"/>
      <c r="I222" s="122"/>
      <c r="J222" s="122"/>
      <c r="K222" s="122"/>
      <c r="L222" s="122"/>
      <c r="M222" s="122"/>
      <c r="N222" s="122"/>
      <c r="O222" s="122"/>
      <c r="P222" s="122"/>
      <c r="Q222" s="122"/>
      <c r="R222" s="122"/>
      <c r="S222" s="123"/>
    </row>
    <row r="223" spans="1:19" ht="6.9" customHeight="1" x14ac:dyDescent="0.35">
      <c r="A223" s="296"/>
      <c r="B223" s="292" t="s">
        <v>374</v>
      </c>
      <c r="C223" s="292"/>
      <c r="D223" s="292"/>
      <c r="E223" s="292"/>
      <c r="F223" s="292"/>
      <c r="G223" s="292"/>
      <c r="H223" s="292"/>
      <c r="I223" s="292"/>
      <c r="J223" s="292"/>
      <c r="K223" s="292"/>
      <c r="L223" s="292"/>
      <c r="M223" s="292"/>
      <c r="N223" s="292"/>
      <c r="O223" s="292"/>
      <c r="P223" s="292"/>
      <c r="Q223" s="292"/>
      <c r="R223" s="292"/>
      <c r="S223" s="293"/>
    </row>
    <row r="224" spans="1:19" x14ac:dyDescent="0.35">
      <c r="A224" s="297"/>
      <c r="B224" s="294"/>
      <c r="C224" s="294"/>
      <c r="D224" s="294"/>
      <c r="E224" s="294"/>
      <c r="F224" s="294"/>
      <c r="G224" s="294"/>
      <c r="H224" s="294"/>
      <c r="I224" s="294"/>
      <c r="J224" s="294"/>
      <c r="K224" s="294"/>
      <c r="L224" s="294"/>
      <c r="M224" s="294"/>
      <c r="N224" s="294"/>
      <c r="O224" s="294"/>
      <c r="P224" s="294"/>
      <c r="Q224" s="294"/>
      <c r="R224" s="294"/>
      <c r="S224" s="295"/>
    </row>
    <row r="225" spans="1:19" x14ac:dyDescent="0.35">
      <c r="A225" s="297"/>
      <c r="B225" s="294"/>
      <c r="C225" s="294"/>
      <c r="D225" s="294"/>
      <c r="E225" s="294"/>
      <c r="F225" s="294"/>
      <c r="G225" s="294"/>
      <c r="H225" s="294"/>
      <c r="I225" s="294"/>
      <c r="J225" s="294"/>
      <c r="K225" s="294"/>
      <c r="L225" s="294"/>
      <c r="M225" s="294"/>
      <c r="N225" s="294"/>
      <c r="O225" s="294"/>
      <c r="P225" s="294"/>
      <c r="Q225" s="294"/>
      <c r="R225" s="294"/>
      <c r="S225" s="295"/>
    </row>
    <row r="226" spans="1:19" x14ac:dyDescent="0.35">
      <c r="A226" s="297"/>
      <c r="B226" s="119" t="s">
        <v>24</v>
      </c>
      <c r="C226" s="289" t="s">
        <v>369</v>
      </c>
      <c r="D226" s="289"/>
      <c r="E226" s="289"/>
      <c r="F226" s="289"/>
      <c r="G226" s="289"/>
      <c r="H226" s="289"/>
      <c r="I226" s="289"/>
      <c r="J226" s="289"/>
      <c r="K226" s="289"/>
      <c r="L226" s="289"/>
      <c r="M226" s="289"/>
      <c r="N226" s="289"/>
      <c r="O226" s="289"/>
      <c r="P226" s="289"/>
      <c r="Q226" s="289"/>
      <c r="R226" s="289"/>
      <c r="S226" s="290"/>
    </row>
    <row r="227" spans="1:19" x14ac:dyDescent="0.35">
      <c r="A227" s="297"/>
      <c r="B227" s="119"/>
      <c r="C227" s="289"/>
      <c r="D227" s="289"/>
      <c r="E227" s="289"/>
      <c r="F227" s="289"/>
      <c r="G227" s="289"/>
      <c r="H227" s="289"/>
      <c r="I227" s="289"/>
      <c r="J227" s="289"/>
      <c r="K227" s="289"/>
      <c r="L227" s="289"/>
      <c r="M227" s="289"/>
      <c r="N227" s="289"/>
      <c r="O227" s="289"/>
      <c r="P227" s="289"/>
      <c r="Q227" s="289"/>
      <c r="R227" s="289"/>
      <c r="S227" s="290"/>
    </row>
    <row r="228" spans="1:19" ht="15" customHeight="1" x14ac:dyDescent="0.35">
      <c r="A228" s="297"/>
      <c r="B228" s="119" t="s">
        <v>24</v>
      </c>
      <c r="C228" s="289" t="s">
        <v>335</v>
      </c>
      <c r="D228" s="289"/>
      <c r="E228" s="289"/>
      <c r="F228" s="289"/>
      <c r="G228" s="289"/>
      <c r="H228" s="289"/>
      <c r="I228" s="289"/>
      <c r="J228" s="289"/>
      <c r="K228" s="289"/>
      <c r="L228" s="289"/>
      <c r="M228" s="289"/>
      <c r="N228" s="289"/>
      <c r="O228" s="289"/>
      <c r="P228" s="289"/>
      <c r="Q228" s="289"/>
      <c r="R228" s="289"/>
      <c r="S228" s="290"/>
    </row>
    <row r="229" spans="1:19" ht="15" customHeight="1" x14ac:dyDescent="0.35">
      <c r="A229" s="297"/>
      <c r="B229" s="119"/>
      <c r="C229" s="289"/>
      <c r="D229" s="289"/>
      <c r="E229" s="289"/>
      <c r="F229" s="289"/>
      <c r="G229" s="289"/>
      <c r="H229" s="289"/>
      <c r="I229" s="289"/>
      <c r="J229" s="289"/>
      <c r="K229" s="289"/>
      <c r="L229" s="289"/>
      <c r="M229" s="289"/>
      <c r="N229" s="289"/>
      <c r="O229" s="289"/>
      <c r="P229" s="289"/>
      <c r="Q229" s="289"/>
      <c r="R229" s="289"/>
      <c r="S229" s="290"/>
    </row>
    <row r="230" spans="1:19" ht="6" customHeight="1" x14ac:dyDescent="0.35">
      <c r="A230" s="297"/>
      <c r="B230" s="119"/>
      <c r="C230" s="289"/>
      <c r="D230" s="289"/>
      <c r="E230" s="289"/>
      <c r="F230" s="289"/>
      <c r="G230" s="289"/>
      <c r="H230" s="289"/>
      <c r="I230" s="289"/>
      <c r="J230" s="289"/>
      <c r="K230" s="289"/>
      <c r="L230" s="289"/>
      <c r="M230" s="289"/>
      <c r="N230" s="289"/>
      <c r="O230" s="289"/>
      <c r="P230" s="289"/>
      <c r="Q230" s="289"/>
      <c r="R230" s="289"/>
      <c r="S230" s="290"/>
    </row>
    <row r="231" spans="1:19" ht="3" customHeight="1" x14ac:dyDescent="0.35">
      <c r="A231" s="124" t="b">
        <v>0</v>
      </c>
      <c r="B231" s="103"/>
      <c r="C231" s="104"/>
      <c r="D231" s="104"/>
      <c r="E231" s="104"/>
      <c r="F231" s="104"/>
      <c r="G231" s="104"/>
      <c r="H231" s="104"/>
      <c r="I231" s="104"/>
      <c r="J231" s="104"/>
      <c r="K231" s="104"/>
      <c r="L231" s="104"/>
      <c r="M231" s="104"/>
      <c r="N231" s="104"/>
      <c r="O231" s="104"/>
      <c r="P231" s="104"/>
      <c r="Q231" s="104"/>
      <c r="R231" s="104"/>
      <c r="S231" s="105"/>
    </row>
    <row r="232" spans="1:19" ht="14.4" customHeight="1" x14ac:dyDescent="0.35">
      <c r="A232" s="125"/>
      <c r="B232" s="289" t="s">
        <v>375</v>
      </c>
      <c r="C232" s="289"/>
      <c r="D232" s="289"/>
      <c r="E232" s="289"/>
      <c r="F232" s="289"/>
      <c r="G232" s="289"/>
      <c r="H232" s="289"/>
      <c r="I232" s="289"/>
      <c r="J232" s="289"/>
      <c r="K232" s="289"/>
      <c r="L232" s="289"/>
      <c r="M232" s="289"/>
      <c r="N232" s="289"/>
      <c r="O232" s="289"/>
      <c r="P232" s="289"/>
      <c r="Q232" s="289"/>
      <c r="R232" s="289"/>
      <c r="S232" s="290"/>
    </row>
    <row r="233" spans="1:19" ht="15" customHeight="1" x14ac:dyDescent="0.35">
      <c r="A233" s="125"/>
      <c r="B233" s="289"/>
      <c r="C233" s="289"/>
      <c r="D233" s="289"/>
      <c r="E233" s="289"/>
      <c r="F233" s="289"/>
      <c r="G233" s="289"/>
      <c r="H233" s="289"/>
      <c r="I233" s="289"/>
      <c r="J233" s="289"/>
      <c r="K233" s="289"/>
      <c r="L233" s="289"/>
      <c r="M233" s="289"/>
      <c r="N233" s="289"/>
      <c r="O233" s="289"/>
      <c r="P233" s="289"/>
      <c r="Q233" s="289"/>
      <c r="R233" s="289"/>
      <c r="S233" s="290"/>
    </row>
    <row r="234" spans="1:19" ht="15" customHeight="1" x14ac:dyDescent="0.35">
      <c r="A234" s="125"/>
      <c r="B234" s="119" t="s">
        <v>24</v>
      </c>
      <c r="C234" s="289" t="s">
        <v>369</v>
      </c>
      <c r="D234" s="289"/>
      <c r="E234" s="289"/>
      <c r="F234" s="289"/>
      <c r="G234" s="289"/>
      <c r="H234" s="289"/>
      <c r="I234" s="289"/>
      <c r="J234" s="289"/>
      <c r="K234" s="289"/>
      <c r="L234" s="289"/>
      <c r="M234" s="289"/>
      <c r="N234" s="289"/>
      <c r="O234" s="289"/>
      <c r="P234" s="289"/>
      <c r="Q234" s="289"/>
      <c r="R234" s="289"/>
      <c r="S234" s="290"/>
    </row>
    <row r="235" spans="1:19" ht="15" customHeight="1" x14ac:dyDescent="0.35">
      <c r="A235" s="125"/>
      <c r="B235" s="119"/>
      <c r="C235" s="289"/>
      <c r="D235" s="289"/>
      <c r="E235" s="289"/>
      <c r="F235" s="289"/>
      <c r="G235" s="289"/>
      <c r="H235" s="289"/>
      <c r="I235" s="289"/>
      <c r="J235" s="289"/>
      <c r="K235" s="289"/>
      <c r="L235" s="289"/>
      <c r="M235" s="289"/>
      <c r="N235" s="289"/>
      <c r="O235" s="289"/>
      <c r="P235" s="289"/>
      <c r="Q235" s="289"/>
      <c r="R235" s="289"/>
      <c r="S235" s="290"/>
    </row>
    <row r="236" spans="1:19" ht="15" customHeight="1" x14ac:dyDescent="0.35">
      <c r="A236" s="125"/>
      <c r="B236" s="119" t="s">
        <v>24</v>
      </c>
      <c r="C236" s="289" t="s">
        <v>376</v>
      </c>
      <c r="D236" s="289"/>
      <c r="E236" s="289"/>
      <c r="F236" s="289"/>
      <c r="G236" s="289"/>
      <c r="H236" s="289"/>
      <c r="I236" s="289"/>
      <c r="J236" s="289"/>
      <c r="K236" s="289"/>
      <c r="L236" s="289"/>
      <c r="M236" s="289"/>
      <c r="N236" s="289"/>
      <c r="O236" s="289"/>
      <c r="P236" s="289"/>
      <c r="Q236" s="289"/>
      <c r="R236" s="289"/>
      <c r="S236" s="290"/>
    </row>
    <row r="237" spans="1:19" ht="15" customHeight="1" x14ac:dyDescent="0.35">
      <c r="A237" s="125"/>
      <c r="B237" s="119"/>
      <c r="C237" s="289"/>
      <c r="D237" s="289"/>
      <c r="E237" s="289"/>
      <c r="F237" s="289"/>
      <c r="G237" s="289"/>
      <c r="H237" s="289"/>
      <c r="I237" s="289"/>
      <c r="J237" s="289"/>
      <c r="K237" s="289"/>
      <c r="L237" s="289"/>
      <c r="M237" s="289"/>
      <c r="N237" s="289"/>
      <c r="O237" s="289"/>
      <c r="P237" s="289"/>
      <c r="Q237" s="289"/>
      <c r="R237" s="289"/>
      <c r="S237" s="290"/>
    </row>
    <row r="238" spans="1:19" ht="4.25" customHeight="1" x14ac:dyDescent="0.35">
      <c r="A238" s="126"/>
      <c r="B238" s="97"/>
      <c r="C238" s="98"/>
      <c r="D238" s="98"/>
      <c r="E238" s="98"/>
      <c r="F238" s="98"/>
      <c r="G238" s="98"/>
      <c r="H238" s="98"/>
      <c r="I238" s="98"/>
      <c r="J238" s="98"/>
      <c r="K238" s="98"/>
      <c r="L238" s="98"/>
      <c r="M238" s="98"/>
      <c r="N238" s="98"/>
      <c r="O238" s="98"/>
      <c r="P238" s="98"/>
      <c r="Q238" s="98"/>
      <c r="R238" s="98"/>
      <c r="S238" s="99"/>
    </row>
    <row r="239" spans="1:19" ht="4.25" customHeight="1" x14ac:dyDescent="0.35">
      <c r="A239" s="102"/>
      <c r="B239" s="100"/>
      <c r="C239" s="101"/>
      <c r="D239" s="101"/>
      <c r="E239" s="101"/>
      <c r="F239" s="101"/>
      <c r="G239" s="101"/>
      <c r="H239" s="101"/>
      <c r="I239" s="101"/>
      <c r="J239" s="101"/>
      <c r="K239" s="101"/>
      <c r="L239" s="101"/>
      <c r="M239" s="101"/>
      <c r="N239" s="101"/>
      <c r="O239" s="101"/>
      <c r="P239" s="101"/>
      <c r="Q239" s="101"/>
      <c r="R239" s="101"/>
      <c r="S239" s="101"/>
    </row>
    <row r="240" spans="1:19" ht="19.25" customHeight="1" x14ac:dyDescent="0.35">
      <c r="A240" s="102"/>
      <c r="B240" s="100"/>
      <c r="C240" s="101"/>
      <c r="D240" s="101"/>
      <c r="E240" s="101"/>
      <c r="F240" s="101"/>
      <c r="G240" s="101"/>
      <c r="H240" s="101"/>
      <c r="I240" s="101"/>
      <c r="J240" s="101"/>
      <c r="K240" s="101"/>
      <c r="L240" s="101"/>
      <c r="M240" s="101"/>
      <c r="N240" s="101"/>
      <c r="O240" s="101"/>
      <c r="P240" s="101"/>
      <c r="Q240" s="101"/>
      <c r="R240" s="101"/>
      <c r="S240" s="101"/>
    </row>
    <row r="241" spans="1:19" ht="15" customHeight="1" x14ac:dyDescent="0.35">
      <c r="A241" s="18"/>
      <c r="B241" s="18"/>
      <c r="C241" s="18"/>
      <c r="D241" s="18"/>
      <c r="E241" s="18"/>
      <c r="F241" s="18"/>
      <c r="G241" s="18"/>
      <c r="H241" s="18"/>
      <c r="I241" s="18"/>
      <c r="J241" s="18"/>
      <c r="K241" s="18"/>
      <c r="L241" s="18"/>
      <c r="M241" s="18"/>
      <c r="N241" s="18"/>
      <c r="O241" s="18"/>
      <c r="P241" s="18"/>
      <c r="Q241" s="18"/>
      <c r="R241" s="18"/>
      <c r="S241" s="18"/>
    </row>
    <row r="242" spans="1:19" ht="15" customHeight="1" x14ac:dyDescent="0.35">
      <c r="A242" s="196" t="s">
        <v>15</v>
      </c>
      <c r="B242" s="196"/>
      <c r="C242" s="287"/>
      <c r="D242" s="287"/>
      <c r="E242" s="287"/>
      <c r="F242" s="287"/>
      <c r="G242" s="287"/>
      <c r="H242" s="17"/>
      <c r="I242" s="38" t="s">
        <v>16</v>
      </c>
      <c r="J242" s="288"/>
      <c r="K242" s="288"/>
      <c r="L242" s="288"/>
      <c r="M242" s="288"/>
      <c r="N242" s="288"/>
      <c r="O242" s="288"/>
      <c r="P242" s="288"/>
      <c r="Q242" s="288"/>
      <c r="R242" s="288"/>
      <c r="S242" s="288"/>
    </row>
    <row r="243" spans="1:19" ht="15" customHeight="1" x14ac:dyDescent="0.35">
      <c r="A243" s="18"/>
      <c r="B243" s="18"/>
      <c r="C243" s="18"/>
      <c r="D243" s="18"/>
      <c r="E243" s="18"/>
      <c r="F243" s="18"/>
      <c r="G243" s="18"/>
      <c r="H243" s="18"/>
      <c r="I243" s="18"/>
      <c r="J243" s="18"/>
      <c r="K243" s="18"/>
      <c r="L243" s="18"/>
      <c r="M243" s="18"/>
      <c r="N243" s="18"/>
      <c r="O243" s="18"/>
      <c r="P243" s="18"/>
      <c r="Q243" s="18"/>
      <c r="R243" s="18"/>
      <c r="S243" s="18"/>
    </row>
    <row r="244" spans="1:19" ht="15" customHeight="1" x14ac:dyDescent="0.35">
      <c r="A244" s="18"/>
      <c r="B244" s="18"/>
      <c r="C244" s="16"/>
      <c r="D244" s="16"/>
      <c r="E244" s="16"/>
      <c r="F244" s="16"/>
      <c r="G244" s="16"/>
      <c r="H244" s="16"/>
      <c r="I244" s="16"/>
      <c r="J244" s="16"/>
      <c r="K244" s="16"/>
      <c r="L244" s="16"/>
      <c r="M244" s="16"/>
      <c r="N244" s="16"/>
      <c r="O244" s="16"/>
      <c r="P244" s="16"/>
      <c r="Q244" s="16"/>
      <c r="R244" s="16"/>
      <c r="S244" s="16"/>
    </row>
    <row r="245" spans="1:19" ht="13.5" customHeight="1" x14ac:dyDescent="0.35">
      <c r="A245" s="286" t="s">
        <v>59</v>
      </c>
      <c r="B245" s="286"/>
      <c r="C245" s="286"/>
      <c r="D245" s="286"/>
      <c r="E245" s="286"/>
      <c r="F245" s="286"/>
      <c r="G245" s="286"/>
      <c r="H245" s="286"/>
      <c r="I245" s="286"/>
      <c r="J245" s="286"/>
      <c r="K245" s="286"/>
      <c r="L245" s="286"/>
      <c r="M245" s="286"/>
      <c r="N245" s="286"/>
      <c r="O245" s="286"/>
      <c r="P245" s="286"/>
      <c r="Q245" s="286"/>
      <c r="R245" s="286"/>
      <c r="S245" s="286"/>
    </row>
    <row r="246" spans="1:19" x14ac:dyDescent="0.35">
      <c r="A246" s="178"/>
      <c r="B246" s="178"/>
      <c r="C246" s="178"/>
      <c r="D246" s="178"/>
      <c r="E246" s="178"/>
      <c r="F246" s="178"/>
      <c r="G246" s="178"/>
      <c r="H246" s="178"/>
      <c r="I246" s="178"/>
      <c r="J246" s="178"/>
      <c r="K246" s="178"/>
      <c r="L246" s="178"/>
      <c r="M246" s="178"/>
      <c r="N246" s="178"/>
      <c r="O246" s="178"/>
      <c r="P246" s="178"/>
      <c r="Q246" s="178"/>
      <c r="R246" s="178"/>
      <c r="S246" s="178"/>
    </row>
    <row r="247" spans="1:19" x14ac:dyDescent="0.35">
      <c r="A247" s="178"/>
      <c r="B247" s="178"/>
      <c r="C247" s="178"/>
      <c r="D247" s="178"/>
      <c r="E247" s="178"/>
      <c r="F247" s="178"/>
      <c r="G247" s="178"/>
      <c r="H247" s="178"/>
      <c r="I247" s="178"/>
      <c r="J247" s="178"/>
      <c r="K247" s="178"/>
      <c r="L247" s="178"/>
      <c r="M247" s="178"/>
      <c r="N247" s="178"/>
      <c r="O247" s="178"/>
      <c r="P247" s="178"/>
      <c r="Q247" s="178"/>
      <c r="R247" s="178"/>
      <c r="S247" s="178"/>
    </row>
    <row r="248" spans="1:19" x14ac:dyDescent="0.35">
      <c r="A248" s="285"/>
      <c r="B248" s="285"/>
      <c r="C248" s="285"/>
      <c r="D248" s="285"/>
      <c r="E248" s="285"/>
      <c r="F248" s="285"/>
      <c r="G248" s="285"/>
      <c r="H248" s="285"/>
      <c r="I248" s="285"/>
      <c r="J248" s="285"/>
      <c r="K248" s="285"/>
      <c r="L248" s="285"/>
      <c r="M248" s="285"/>
      <c r="N248" s="285"/>
      <c r="O248" s="285"/>
      <c r="P248" s="285"/>
      <c r="Q248" s="285"/>
      <c r="R248" s="285"/>
      <c r="S248" s="285"/>
    </row>
  </sheetData>
  <sheetProtection algorithmName="SHA-512" hashValue="mWdfYw8Cw7UBB18jn3gGw2s9dIZ8sn+ChBvCmZaHdOkAh+/uY+yZp7tzPAGXA0C+Rv5BGcOk8gqH1FRBsG95Mg==" saltValue="SD66AAD4ceQlfjNMfYkiNw==" spinCount="100000" sheet="1" objects="1" scenarios="1"/>
  <mergeCells count="257">
    <mergeCell ref="A196:A197"/>
    <mergeCell ref="A165:A167"/>
    <mergeCell ref="A158:A159"/>
    <mergeCell ref="A160:A161"/>
    <mergeCell ref="A168:A169"/>
    <mergeCell ref="B207:B209"/>
    <mergeCell ref="B202:B204"/>
    <mergeCell ref="A205:A209"/>
    <mergeCell ref="A198:A199"/>
    <mergeCell ref="B198:S199"/>
    <mergeCell ref="B189:S192"/>
    <mergeCell ref="A193:A195"/>
    <mergeCell ref="B193:S195"/>
    <mergeCell ref="A189:A192"/>
    <mergeCell ref="B205:S206"/>
    <mergeCell ref="A200:A204"/>
    <mergeCell ref="A113:S113"/>
    <mergeCell ref="A112:S112"/>
    <mergeCell ref="A115:S115"/>
    <mergeCell ref="A145:A148"/>
    <mergeCell ref="B149:S151"/>
    <mergeCell ref="B152:S155"/>
    <mergeCell ref="B145:S148"/>
    <mergeCell ref="B158:S159"/>
    <mergeCell ref="A133:S133"/>
    <mergeCell ref="A142:A144"/>
    <mergeCell ref="A129:S131"/>
    <mergeCell ref="B187:S188"/>
    <mergeCell ref="A187:A188"/>
    <mergeCell ref="A126:I126"/>
    <mergeCell ref="J126:S126"/>
    <mergeCell ref="B135:S137"/>
    <mergeCell ref="B138:S141"/>
    <mergeCell ref="B142:S144"/>
    <mergeCell ref="B162:S164"/>
    <mergeCell ref="B165:S167"/>
    <mergeCell ref="A248:S248"/>
    <mergeCell ref="B177:S179"/>
    <mergeCell ref="A177:A179"/>
    <mergeCell ref="A245:S247"/>
    <mergeCell ref="A242:B242"/>
    <mergeCell ref="C242:G242"/>
    <mergeCell ref="J242:S242"/>
    <mergeCell ref="B210:S212"/>
    <mergeCell ref="B228:B230"/>
    <mergeCell ref="C226:S227"/>
    <mergeCell ref="B217:S219"/>
    <mergeCell ref="C220:S222"/>
    <mergeCell ref="B220:B222"/>
    <mergeCell ref="A217:A222"/>
    <mergeCell ref="B223:S225"/>
    <mergeCell ref="A223:A230"/>
    <mergeCell ref="C228:S230"/>
    <mergeCell ref="B232:S233"/>
    <mergeCell ref="C234:S235"/>
    <mergeCell ref="C236:S237"/>
    <mergeCell ref="B234:B235"/>
    <mergeCell ref="A186:S186"/>
    <mergeCell ref="B236:B237"/>
    <mergeCell ref="B196:S197"/>
    <mergeCell ref="A18:F18"/>
    <mergeCell ref="A19:F19"/>
    <mergeCell ref="A20:F20"/>
    <mergeCell ref="A21:F21"/>
    <mergeCell ref="A22:F22"/>
    <mergeCell ref="R21:S21"/>
    <mergeCell ref="K21:O21"/>
    <mergeCell ref="I43:J43"/>
    <mergeCell ref="A28:S28"/>
    <mergeCell ref="A23:F23"/>
    <mergeCell ref="G19:S19"/>
    <mergeCell ref="G20:S20"/>
    <mergeCell ref="A24:F24"/>
    <mergeCell ref="A34:E34"/>
    <mergeCell ref="F34:G34"/>
    <mergeCell ref="G18:S18"/>
    <mergeCell ref="P21:Q21"/>
    <mergeCell ref="A30:S30"/>
    <mergeCell ref="P34:S34"/>
    <mergeCell ref="P35:S35"/>
    <mergeCell ref="G23:S23"/>
    <mergeCell ref="G21:J21"/>
    <mergeCell ref="G22:S22"/>
    <mergeCell ref="G24:S24"/>
    <mergeCell ref="A26:S26"/>
    <mergeCell ref="A135:A137"/>
    <mergeCell ref="P72:Q75"/>
    <mergeCell ref="A162:A164"/>
    <mergeCell ref="R97:S97"/>
    <mergeCell ref="M72:O78"/>
    <mergeCell ref="C70:L71"/>
    <mergeCell ref="P85:Q90"/>
    <mergeCell ref="C79:L84"/>
    <mergeCell ref="R71:S71"/>
    <mergeCell ref="B156:S157"/>
    <mergeCell ref="A123:S123"/>
    <mergeCell ref="P70:S70"/>
    <mergeCell ref="A121:S121"/>
    <mergeCell ref="A120:R120"/>
    <mergeCell ref="A97:B97"/>
    <mergeCell ref="C91:L92"/>
    <mergeCell ref="P93:Q95"/>
    <mergeCell ref="A91:B92"/>
    <mergeCell ref="A29:C29"/>
    <mergeCell ref="D29:S29"/>
    <mergeCell ref="I34:J34"/>
    <mergeCell ref="F32:G32"/>
    <mergeCell ref="P47:S47"/>
    <mergeCell ref="A31:S31"/>
    <mergeCell ref="A35:E35"/>
    <mergeCell ref="F35:G35"/>
    <mergeCell ref="I35:J35"/>
    <mergeCell ref="A36:E36"/>
    <mergeCell ref="F36:G36"/>
    <mergeCell ref="I36:J36"/>
    <mergeCell ref="A37:E37"/>
    <mergeCell ref="K34:N34"/>
    <mergeCell ref="K35:N35"/>
    <mergeCell ref="P36:S36"/>
    <mergeCell ref="P37:S37"/>
    <mergeCell ref="R91:S92"/>
    <mergeCell ref="C97:Q97"/>
    <mergeCell ref="A110:S110"/>
    <mergeCell ref="A32:E32"/>
    <mergeCell ref="I32:J32"/>
    <mergeCell ref="F37:G37"/>
    <mergeCell ref="F38:G38"/>
    <mergeCell ref="P38:S38"/>
    <mergeCell ref="P42:S42"/>
    <mergeCell ref="P43:S43"/>
    <mergeCell ref="P45:S45"/>
    <mergeCell ref="P46:S46"/>
    <mergeCell ref="P40:S40"/>
    <mergeCell ref="A38:E38"/>
    <mergeCell ref="I40:J40"/>
    <mergeCell ref="K40:N40"/>
    <mergeCell ref="K47:N47"/>
    <mergeCell ref="F40:G40"/>
    <mergeCell ref="A45:E45"/>
    <mergeCell ref="I47:J47"/>
    <mergeCell ref="I37:J37"/>
    <mergeCell ref="K32:N32"/>
    <mergeCell ref="O32:S32"/>
    <mergeCell ref="I38:J38"/>
    <mergeCell ref="I45:J45"/>
    <mergeCell ref="F45:G45"/>
    <mergeCell ref="A47:E47"/>
    <mergeCell ref="F47:G47"/>
    <mergeCell ref="A46:E46"/>
    <mergeCell ref="F46:G46"/>
    <mergeCell ref="I46:J46"/>
    <mergeCell ref="I42:J42"/>
    <mergeCell ref="O51:S51"/>
    <mergeCell ref="A51:L51"/>
    <mergeCell ref="F43:G43"/>
    <mergeCell ref="K42:N42"/>
    <mergeCell ref="K43:N43"/>
    <mergeCell ref="O49:S49"/>
    <mergeCell ref="K49:N49"/>
    <mergeCell ref="A1:I1"/>
    <mergeCell ref="D7:L7"/>
    <mergeCell ref="D13:L13"/>
    <mergeCell ref="A14:F14"/>
    <mergeCell ref="A15:F15"/>
    <mergeCell ref="G15:S15"/>
    <mergeCell ref="J1:S1"/>
    <mergeCell ref="G16:S16"/>
    <mergeCell ref="A8:S12"/>
    <mergeCell ref="A16:F16"/>
    <mergeCell ref="D3:P6"/>
    <mergeCell ref="Q3:S6"/>
    <mergeCell ref="A3:C6"/>
    <mergeCell ref="G14:S14"/>
    <mergeCell ref="C85:L90"/>
    <mergeCell ref="A76:B78"/>
    <mergeCell ref="A53:L53"/>
    <mergeCell ref="A70:B71"/>
    <mergeCell ref="M70:O71"/>
    <mergeCell ref="R79:S90"/>
    <mergeCell ref="M79:O90"/>
    <mergeCell ref="J66:S66"/>
    <mergeCell ref="G17:H17"/>
    <mergeCell ref="I17:S17"/>
    <mergeCell ref="A17:F17"/>
    <mergeCell ref="P71:Q71"/>
    <mergeCell ref="K36:N36"/>
    <mergeCell ref="K37:N37"/>
    <mergeCell ref="K38:N38"/>
    <mergeCell ref="A40:E40"/>
    <mergeCell ref="A43:E43"/>
    <mergeCell ref="F60:H62"/>
    <mergeCell ref="I49:J49"/>
    <mergeCell ref="A49:G49"/>
    <mergeCell ref="K45:N45"/>
    <mergeCell ref="K46:N46"/>
    <mergeCell ref="A42:E42"/>
    <mergeCell ref="F42:G42"/>
    <mergeCell ref="O53:S53"/>
    <mergeCell ref="O54:S54"/>
    <mergeCell ref="O56:S56"/>
    <mergeCell ref="A65:S65"/>
    <mergeCell ref="P76:Q78"/>
    <mergeCell ref="P79:Q84"/>
    <mergeCell ref="A54:L54"/>
    <mergeCell ref="A56:N56"/>
    <mergeCell ref="A66:I66"/>
    <mergeCell ref="L60:S62"/>
    <mergeCell ref="A60:E62"/>
    <mergeCell ref="A59:S59"/>
    <mergeCell ref="I60:K62"/>
    <mergeCell ref="A52:L52"/>
    <mergeCell ref="O52:S52"/>
    <mergeCell ref="A122:R122"/>
    <mergeCell ref="A117:S117"/>
    <mergeCell ref="A93:B95"/>
    <mergeCell ref="A119:S119"/>
    <mergeCell ref="A116:S116"/>
    <mergeCell ref="R93:S95"/>
    <mergeCell ref="A114:S114"/>
    <mergeCell ref="A109:G109"/>
    <mergeCell ref="M91:O92"/>
    <mergeCell ref="M93:O95"/>
    <mergeCell ref="P91:Q92"/>
    <mergeCell ref="C93:L95"/>
    <mergeCell ref="A111:S111"/>
    <mergeCell ref="A118:S118"/>
    <mergeCell ref="R72:S78"/>
    <mergeCell ref="C72:L75"/>
    <mergeCell ref="A72:B75"/>
    <mergeCell ref="A79:B84"/>
    <mergeCell ref="A85:B90"/>
    <mergeCell ref="C76:L78"/>
    <mergeCell ref="A69:S69"/>
    <mergeCell ref="A138:A141"/>
    <mergeCell ref="A124:S125"/>
    <mergeCell ref="A152:A155"/>
    <mergeCell ref="B226:B227"/>
    <mergeCell ref="C207:S209"/>
    <mergeCell ref="A149:A151"/>
    <mergeCell ref="A231:A238"/>
    <mergeCell ref="B213:B216"/>
    <mergeCell ref="A183:I183"/>
    <mergeCell ref="J183:S183"/>
    <mergeCell ref="C213:S216"/>
    <mergeCell ref="A210:A216"/>
    <mergeCell ref="A156:A157"/>
    <mergeCell ref="A170:A171"/>
    <mergeCell ref="A172:A174"/>
    <mergeCell ref="A175:A176"/>
    <mergeCell ref="B160:S161"/>
    <mergeCell ref="B168:S169"/>
    <mergeCell ref="B170:S171"/>
    <mergeCell ref="B172:S174"/>
    <mergeCell ref="B175:S176"/>
    <mergeCell ref="A180:S182"/>
    <mergeCell ref="C202:S204"/>
    <mergeCell ref="B200:S201"/>
  </mergeCells>
  <phoneticPr fontId="38" type="noConversion"/>
  <conditionalFormatting sqref="A72 C72:L95 P72:Q95 A76 A79 A85 A91 A93">
    <cfRule type="expression" dxfId="12" priority="27">
      <formula>$A72=TRUE</formula>
    </cfRule>
  </conditionalFormatting>
  <conditionalFormatting sqref="G14:S20 G21 G22:S24 F60:F61 L60:L61">
    <cfRule type="cellIs" dxfId="11" priority="1" operator="equal">
      <formula>0</formula>
    </cfRule>
  </conditionalFormatting>
  <conditionalFormatting sqref="H34:H36">
    <cfRule type="expression" dxfId="10" priority="5">
      <formula>AND(SUM($H$34:$H$36)&lt;&gt;0,SUM($H$34:$H$36)&lt;LimMinSup)</formula>
    </cfRule>
  </conditionalFormatting>
  <conditionalFormatting sqref="H37:H38 H40 H42:H43 H45:H47 H49">
    <cfRule type="cellIs" dxfId="9" priority="6" operator="lessThan">
      <formula>LimMinSup</formula>
    </cfRule>
  </conditionalFormatting>
  <conditionalFormatting sqref="K34:L38 K42:L43 K45:L47">
    <cfRule type="cellIs" dxfId="8" priority="4" operator="equal">
      <formula>AND($K34=0,OR($H34=0,$H34=""))</formula>
    </cfRule>
  </conditionalFormatting>
  <conditionalFormatting sqref="K40:L40">
    <cfRule type="cellIs" dxfId="7" priority="3" operator="equal">
      <formula>AND($K40=0,OR($H40=0,$H40=""))</formula>
    </cfRule>
  </conditionalFormatting>
  <conditionalFormatting sqref="K49:N49">
    <cfRule type="cellIs" dxfId="6" priority="2" operator="equal">
      <formula>0</formula>
    </cfRule>
  </conditionalFormatting>
  <conditionalFormatting sqref="O51">
    <cfRule type="expression" dxfId="5" priority="9">
      <formula>AND(SUM($P$34:$P$38)&lt;&gt;0,SUM($P$34:$P$38)&lt;$M$51)</formula>
    </cfRule>
  </conditionalFormatting>
  <conditionalFormatting sqref="O52">
    <cfRule type="expression" dxfId="4" priority="24">
      <formula>AND($P$40&lt;&gt;0,$P$40&lt;$M$52)</formula>
    </cfRule>
  </conditionalFormatting>
  <conditionalFormatting sqref="O53">
    <cfRule type="expression" dxfId="3" priority="25">
      <formula>AND(SUM($P$42:$P$43)&lt;&gt;0,SUM($P$42:$P$43)&lt;$M$53)</formula>
    </cfRule>
  </conditionalFormatting>
  <conditionalFormatting sqref="O54">
    <cfRule type="expression" dxfId="2" priority="26">
      <formula>AND(SUM($P$45:$P$47)&lt;&gt;0,SUM($P$45:$P$47)&lt;$M$54)</formula>
    </cfRule>
  </conditionalFormatting>
  <dataValidations disablePrompts="1" count="3">
    <dataValidation type="custom" allowBlank="1" showErrorMessage="1" sqref="A29:C29" xr:uid="{87F81162-E0D3-4B05-9F52-E7DC02D44B49}">
      <formula1>"&lt;0&gt;0"</formula1>
    </dataValidation>
    <dataValidation type="list" allowBlank="1" showDropDown="1" showInputMessage="1" showErrorMessage="1" sqref="A135:A159 A210:A231 A205 A187:A200" xr:uid="{FDAE8D0A-2D1F-4555-8826-7BA5326F7E2D}">
      <formula1>"VERO,FALSO"</formula1>
    </dataValidation>
    <dataValidation type="custom" allowBlank="1" showInputMessage="1" showErrorMessage="1" sqref="A241:A243" xr:uid="{02D18F67-6DCD-41F6-B6CA-4B25AD1EEFCB}">
      <formula1>"&lt;0&gt;0"</formula1>
    </dataValidation>
  </dataValidations>
  <hyperlinks>
    <hyperlink ref="A29" location="'Allegato A'!A1" display="Allegato A" xr:uid="{6B52319B-C3BC-4E7E-A54D-F67368AE06BD}"/>
  </hyperlinks>
  <pageMargins left="0.59055118110236227" right="0.59055118110236227" top="0.59055118110236227" bottom="0.59055118110236227" header="0.31496062992125984" footer="0.31496062992125984"/>
  <pageSetup paperSize="9" scale="93" orientation="portrait" r:id="rId1"/>
  <headerFooter>
    <oddFooter>&amp;C&amp;P/&amp;N</oddFooter>
  </headerFooter>
  <rowBreaks count="2" manualBreakCount="2">
    <brk id="125" max="16383" man="1"/>
    <brk id="182"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locked="0" defaultSize="0" autoFill="0" autoLine="0" autoPict="0">
                <anchor moveWithCells="1">
                  <from>
                    <xdr:col>0</xdr:col>
                    <xdr:colOff>190500</xdr:colOff>
                    <xdr:row>72</xdr:row>
                    <xdr:rowOff>38100</xdr:rowOff>
                  </from>
                  <to>
                    <xdr:col>1</xdr:col>
                    <xdr:colOff>146050</xdr:colOff>
                    <xdr:row>73</xdr:row>
                    <xdr:rowOff>76200</xdr:rowOff>
                  </to>
                </anchor>
              </controlPr>
            </control>
          </mc:Choice>
        </mc:AlternateContent>
        <mc:AlternateContent xmlns:mc="http://schemas.openxmlformats.org/markup-compatibility/2006">
          <mc:Choice Requires="x14">
            <control shapeId="1027" r:id="rId5" name="Check Box 3">
              <controlPr locked="0" defaultSize="0" autoFill="0" autoLine="0" autoPict="0">
                <anchor moveWithCells="1">
                  <from>
                    <xdr:col>0</xdr:col>
                    <xdr:colOff>190500</xdr:colOff>
                    <xdr:row>75</xdr:row>
                    <xdr:rowOff>152400</xdr:rowOff>
                  </from>
                  <to>
                    <xdr:col>1</xdr:col>
                    <xdr:colOff>146050</xdr:colOff>
                    <xdr:row>77</xdr:row>
                    <xdr:rowOff>38100</xdr:rowOff>
                  </to>
                </anchor>
              </controlPr>
            </control>
          </mc:Choice>
        </mc:AlternateContent>
        <mc:AlternateContent xmlns:mc="http://schemas.openxmlformats.org/markup-compatibility/2006">
          <mc:Choice Requires="x14">
            <control shapeId="1028" r:id="rId6" name="Check Box 4">
              <controlPr locked="0" defaultSize="0" autoFill="0" autoLine="0" autoPict="0">
                <anchor moveWithCells="1">
                  <from>
                    <xdr:col>0</xdr:col>
                    <xdr:colOff>190500</xdr:colOff>
                    <xdr:row>80</xdr:row>
                    <xdr:rowOff>6350</xdr:rowOff>
                  </from>
                  <to>
                    <xdr:col>1</xdr:col>
                    <xdr:colOff>146050</xdr:colOff>
                    <xdr:row>81</xdr:row>
                    <xdr:rowOff>69850</xdr:rowOff>
                  </to>
                </anchor>
              </controlPr>
            </control>
          </mc:Choice>
        </mc:AlternateContent>
        <mc:AlternateContent xmlns:mc="http://schemas.openxmlformats.org/markup-compatibility/2006">
          <mc:Choice Requires="x14">
            <control shapeId="1029" r:id="rId7" name="Check Box 5">
              <controlPr locked="0" defaultSize="0" autoFill="0" autoLine="0" autoPict="0">
                <anchor moveWithCells="1">
                  <from>
                    <xdr:col>0</xdr:col>
                    <xdr:colOff>190500</xdr:colOff>
                    <xdr:row>86</xdr:row>
                    <xdr:rowOff>38100</xdr:rowOff>
                  </from>
                  <to>
                    <xdr:col>1</xdr:col>
                    <xdr:colOff>146050</xdr:colOff>
                    <xdr:row>87</xdr:row>
                    <xdr:rowOff>101600</xdr:rowOff>
                  </to>
                </anchor>
              </controlPr>
            </control>
          </mc:Choice>
        </mc:AlternateContent>
        <mc:AlternateContent xmlns:mc="http://schemas.openxmlformats.org/markup-compatibility/2006">
          <mc:Choice Requires="x14">
            <control shapeId="1030" r:id="rId8" name="Check Box 6">
              <controlPr locked="0" defaultSize="0" autoFill="0" autoLine="0" autoPict="0">
                <anchor moveWithCells="1">
                  <from>
                    <xdr:col>0</xdr:col>
                    <xdr:colOff>190500</xdr:colOff>
                    <xdr:row>90</xdr:row>
                    <xdr:rowOff>63500</xdr:rowOff>
                  </from>
                  <to>
                    <xdr:col>1</xdr:col>
                    <xdr:colOff>146050</xdr:colOff>
                    <xdr:row>91</xdr:row>
                    <xdr:rowOff>114300</xdr:rowOff>
                  </to>
                </anchor>
              </controlPr>
            </control>
          </mc:Choice>
        </mc:AlternateContent>
        <mc:AlternateContent xmlns:mc="http://schemas.openxmlformats.org/markup-compatibility/2006">
          <mc:Choice Requires="x14">
            <control shapeId="1031" r:id="rId9" name="Check Box 7">
              <controlPr locked="0" defaultSize="0" autoFill="0" autoLine="0" autoPict="0">
                <anchor moveWithCells="1">
                  <from>
                    <xdr:col>0</xdr:col>
                    <xdr:colOff>190500</xdr:colOff>
                    <xdr:row>92</xdr:row>
                    <xdr:rowOff>146050</xdr:rowOff>
                  </from>
                  <to>
                    <xdr:col>1</xdr:col>
                    <xdr:colOff>146050</xdr:colOff>
                    <xdr:row>94</xdr:row>
                    <xdr:rowOff>31750</xdr:rowOff>
                  </to>
                </anchor>
              </controlPr>
            </control>
          </mc:Choice>
        </mc:AlternateContent>
        <mc:AlternateContent xmlns:mc="http://schemas.openxmlformats.org/markup-compatibility/2006">
          <mc:Choice Requires="x14">
            <control shapeId="1032" r:id="rId10" name="Check Box 8">
              <controlPr locked="0" defaultSize="0" autoFill="0" autoLine="0" autoPict="0">
                <anchor moveWithCells="1">
                  <from>
                    <xdr:col>0</xdr:col>
                    <xdr:colOff>31750</xdr:colOff>
                    <xdr:row>134</xdr:row>
                    <xdr:rowOff>44450</xdr:rowOff>
                  </from>
                  <to>
                    <xdr:col>0</xdr:col>
                    <xdr:colOff>228600</xdr:colOff>
                    <xdr:row>135</xdr:row>
                    <xdr:rowOff>120650</xdr:rowOff>
                  </to>
                </anchor>
              </controlPr>
            </control>
          </mc:Choice>
        </mc:AlternateContent>
        <mc:AlternateContent xmlns:mc="http://schemas.openxmlformats.org/markup-compatibility/2006">
          <mc:Choice Requires="x14">
            <control shapeId="1033" r:id="rId11" name="Check Box 9">
              <controlPr locked="0" defaultSize="0" autoFill="0" autoLine="0" autoPict="0">
                <anchor moveWithCells="1">
                  <from>
                    <xdr:col>0</xdr:col>
                    <xdr:colOff>31750</xdr:colOff>
                    <xdr:row>137</xdr:row>
                    <xdr:rowOff>44450</xdr:rowOff>
                  </from>
                  <to>
                    <xdr:col>0</xdr:col>
                    <xdr:colOff>228600</xdr:colOff>
                    <xdr:row>138</xdr:row>
                    <xdr:rowOff>120650</xdr:rowOff>
                  </to>
                </anchor>
              </controlPr>
            </control>
          </mc:Choice>
        </mc:AlternateContent>
        <mc:AlternateContent xmlns:mc="http://schemas.openxmlformats.org/markup-compatibility/2006">
          <mc:Choice Requires="x14">
            <control shapeId="1034" r:id="rId12" name="Check Box 10">
              <controlPr locked="0" defaultSize="0" autoFill="0" autoLine="0" autoPict="0">
                <anchor moveWithCells="1">
                  <from>
                    <xdr:col>0</xdr:col>
                    <xdr:colOff>38100</xdr:colOff>
                    <xdr:row>141</xdr:row>
                    <xdr:rowOff>38100</xdr:rowOff>
                  </from>
                  <to>
                    <xdr:col>0</xdr:col>
                    <xdr:colOff>234950</xdr:colOff>
                    <xdr:row>142</xdr:row>
                    <xdr:rowOff>114300</xdr:rowOff>
                  </to>
                </anchor>
              </controlPr>
            </control>
          </mc:Choice>
        </mc:AlternateContent>
        <mc:AlternateContent xmlns:mc="http://schemas.openxmlformats.org/markup-compatibility/2006">
          <mc:Choice Requires="x14">
            <control shapeId="1035" r:id="rId13" name="Check Box 11">
              <controlPr locked="0" defaultSize="0" autoFill="0" autoLine="0" autoPict="0">
                <anchor moveWithCells="1">
                  <from>
                    <xdr:col>0</xdr:col>
                    <xdr:colOff>38100</xdr:colOff>
                    <xdr:row>144</xdr:row>
                    <xdr:rowOff>44450</xdr:rowOff>
                  </from>
                  <to>
                    <xdr:col>0</xdr:col>
                    <xdr:colOff>234950</xdr:colOff>
                    <xdr:row>145</xdr:row>
                    <xdr:rowOff>146050</xdr:rowOff>
                  </to>
                </anchor>
              </controlPr>
            </control>
          </mc:Choice>
        </mc:AlternateContent>
        <mc:AlternateContent xmlns:mc="http://schemas.openxmlformats.org/markup-compatibility/2006">
          <mc:Choice Requires="x14">
            <control shapeId="1036" r:id="rId14" name="Check Box 12">
              <controlPr locked="0" defaultSize="0" autoFill="0" autoLine="0" autoPict="0">
                <anchor moveWithCells="1">
                  <from>
                    <xdr:col>0</xdr:col>
                    <xdr:colOff>31750</xdr:colOff>
                    <xdr:row>148</xdr:row>
                    <xdr:rowOff>38100</xdr:rowOff>
                  </from>
                  <to>
                    <xdr:col>0</xdr:col>
                    <xdr:colOff>228600</xdr:colOff>
                    <xdr:row>149</xdr:row>
                    <xdr:rowOff>139700</xdr:rowOff>
                  </to>
                </anchor>
              </controlPr>
            </control>
          </mc:Choice>
        </mc:AlternateContent>
        <mc:AlternateContent xmlns:mc="http://schemas.openxmlformats.org/markup-compatibility/2006">
          <mc:Choice Requires="x14">
            <control shapeId="1037" r:id="rId15" name="Check Box 13">
              <controlPr locked="0" defaultSize="0" autoFill="0" autoLine="0" autoPict="0">
                <anchor moveWithCells="1">
                  <from>
                    <xdr:col>0</xdr:col>
                    <xdr:colOff>38100</xdr:colOff>
                    <xdr:row>151</xdr:row>
                    <xdr:rowOff>38100</xdr:rowOff>
                  </from>
                  <to>
                    <xdr:col>0</xdr:col>
                    <xdr:colOff>234950</xdr:colOff>
                    <xdr:row>152</xdr:row>
                    <xdr:rowOff>139700</xdr:rowOff>
                  </to>
                </anchor>
              </controlPr>
            </control>
          </mc:Choice>
        </mc:AlternateContent>
        <mc:AlternateContent xmlns:mc="http://schemas.openxmlformats.org/markup-compatibility/2006">
          <mc:Choice Requires="x14">
            <control shapeId="1038" r:id="rId16" name="Check Box 14">
              <controlPr locked="0" defaultSize="0" autoFill="0" autoLine="0" autoPict="0">
                <anchor moveWithCells="1">
                  <from>
                    <xdr:col>0</xdr:col>
                    <xdr:colOff>31750</xdr:colOff>
                    <xdr:row>155</xdr:row>
                    <xdr:rowOff>44450</xdr:rowOff>
                  </from>
                  <to>
                    <xdr:col>0</xdr:col>
                    <xdr:colOff>228600</xdr:colOff>
                    <xdr:row>156</xdr:row>
                    <xdr:rowOff>120650</xdr:rowOff>
                  </to>
                </anchor>
              </controlPr>
            </control>
          </mc:Choice>
        </mc:AlternateContent>
        <mc:AlternateContent xmlns:mc="http://schemas.openxmlformats.org/markup-compatibility/2006">
          <mc:Choice Requires="x14">
            <control shapeId="1039" r:id="rId17" name="Check Box 15">
              <controlPr locked="0" defaultSize="0" autoFill="0" autoLine="0" autoPict="0">
                <anchor moveWithCells="1">
                  <from>
                    <xdr:col>0</xdr:col>
                    <xdr:colOff>25400</xdr:colOff>
                    <xdr:row>157</xdr:row>
                    <xdr:rowOff>44450</xdr:rowOff>
                  </from>
                  <to>
                    <xdr:col>0</xdr:col>
                    <xdr:colOff>222250</xdr:colOff>
                    <xdr:row>158</xdr:row>
                    <xdr:rowOff>120650</xdr:rowOff>
                  </to>
                </anchor>
              </controlPr>
            </control>
          </mc:Choice>
        </mc:AlternateContent>
        <mc:AlternateContent xmlns:mc="http://schemas.openxmlformats.org/markup-compatibility/2006">
          <mc:Choice Requires="x14">
            <control shapeId="1040" r:id="rId18" name="Check Box 16">
              <controlPr locked="0" defaultSize="0" autoFill="0" autoLine="0" autoPict="0">
                <anchor moveWithCells="1">
                  <from>
                    <xdr:col>0</xdr:col>
                    <xdr:colOff>31750</xdr:colOff>
                    <xdr:row>186</xdr:row>
                    <xdr:rowOff>44450</xdr:rowOff>
                  </from>
                  <to>
                    <xdr:col>0</xdr:col>
                    <xdr:colOff>228600</xdr:colOff>
                    <xdr:row>187</xdr:row>
                    <xdr:rowOff>120650</xdr:rowOff>
                  </to>
                </anchor>
              </controlPr>
            </control>
          </mc:Choice>
        </mc:AlternateContent>
        <mc:AlternateContent xmlns:mc="http://schemas.openxmlformats.org/markup-compatibility/2006">
          <mc:Choice Requires="x14">
            <control shapeId="1041" r:id="rId19" name="Check Box 17">
              <controlPr locked="0" defaultSize="0" autoFill="0" autoLine="0" autoPict="0">
                <anchor moveWithCells="1">
                  <from>
                    <xdr:col>0</xdr:col>
                    <xdr:colOff>25400</xdr:colOff>
                    <xdr:row>188</xdr:row>
                    <xdr:rowOff>6350</xdr:rowOff>
                  </from>
                  <to>
                    <xdr:col>0</xdr:col>
                    <xdr:colOff>222250</xdr:colOff>
                    <xdr:row>189</xdr:row>
                    <xdr:rowOff>107950</xdr:rowOff>
                  </to>
                </anchor>
              </controlPr>
            </control>
          </mc:Choice>
        </mc:AlternateContent>
        <mc:AlternateContent xmlns:mc="http://schemas.openxmlformats.org/markup-compatibility/2006">
          <mc:Choice Requires="x14">
            <control shapeId="1042" r:id="rId20" name="Check Box 18">
              <controlPr locked="0" defaultSize="0" autoFill="0" autoLine="0" autoPict="0">
                <anchor moveWithCells="1">
                  <from>
                    <xdr:col>0</xdr:col>
                    <xdr:colOff>25400</xdr:colOff>
                    <xdr:row>192</xdr:row>
                    <xdr:rowOff>25400</xdr:rowOff>
                  </from>
                  <to>
                    <xdr:col>0</xdr:col>
                    <xdr:colOff>222250</xdr:colOff>
                    <xdr:row>193</xdr:row>
                    <xdr:rowOff>114300</xdr:rowOff>
                  </to>
                </anchor>
              </controlPr>
            </control>
          </mc:Choice>
        </mc:AlternateContent>
        <mc:AlternateContent xmlns:mc="http://schemas.openxmlformats.org/markup-compatibility/2006">
          <mc:Choice Requires="x14">
            <control shapeId="1044" r:id="rId21" name="Check Box 20">
              <controlPr locked="0" defaultSize="0" autoFill="0" autoLine="0" autoPict="0">
                <anchor moveWithCells="1">
                  <from>
                    <xdr:col>0</xdr:col>
                    <xdr:colOff>31750</xdr:colOff>
                    <xdr:row>199</xdr:row>
                    <xdr:rowOff>25400</xdr:rowOff>
                  </from>
                  <to>
                    <xdr:col>0</xdr:col>
                    <xdr:colOff>228600</xdr:colOff>
                    <xdr:row>201</xdr:row>
                    <xdr:rowOff>31750</xdr:rowOff>
                  </to>
                </anchor>
              </controlPr>
            </control>
          </mc:Choice>
        </mc:AlternateContent>
        <mc:AlternateContent xmlns:mc="http://schemas.openxmlformats.org/markup-compatibility/2006">
          <mc:Choice Requires="x14">
            <control shapeId="1045" r:id="rId22" name="Check Box 21">
              <controlPr locked="0" defaultSize="0" autoFill="0" autoLine="0" autoPict="0">
                <anchor moveWithCells="1">
                  <from>
                    <xdr:col>0</xdr:col>
                    <xdr:colOff>31750</xdr:colOff>
                    <xdr:row>204</xdr:row>
                    <xdr:rowOff>31750</xdr:rowOff>
                  </from>
                  <to>
                    <xdr:col>0</xdr:col>
                    <xdr:colOff>228600</xdr:colOff>
                    <xdr:row>206</xdr:row>
                    <xdr:rowOff>25400</xdr:rowOff>
                  </to>
                </anchor>
              </controlPr>
            </control>
          </mc:Choice>
        </mc:AlternateContent>
        <mc:AlternateContent xmlns:mc="http://schemas.openxmlformats.org/markup-compatibility/2006">
          <mc:Choice Requires="x14">
            <control shapeId="1046" r:id="rId23" name="Check Box 22">
              <controlPr locked="0" defaultSize="0" autoFill="0" autoLine="0" autoPict="0">
                <anchor moveWithCells="1">
                  <from>
                    <xdr:col>0</xdr:col>
                    <xdr:colOff>31750</xdr:colOff>
                    <xdr:row>209</xdr:row>
                    <xdr:rowOff>0</xdr:rowOff>
                  </from>
                  <to>
                    <xdr:col>0</xdr:col>
                    <xdr:colOff>228600</xdr:colOff>
                    <xdr:row>211</xdr:row>
                    <xdr:rowOff>6350</xdr:rowOff>
                  </to>
                </anchor>
              </controlPr>
            </control>
          </mc:Choice>
        </mc:AlternateContent>
        <mc:AlternateContent xmlns:mc="http://schemas.openxmlformats.org/markup-compatibility/2006">
          <mc:Choice Requires="x14">
            <control shapeId="1047" r:id="rId24" name="Check Box 23">
              <controlPr locked="0" defaultSize="0" autoFill="0" autoLine="0" autoPict="0">
                <anchor moveWithCells="1">
                  <from>
                    <xdr:col>0</xdr:col>
                    <xdr:colOff>31750</xdr:colOff>
                    <xdr:row>216</xdr:row>
                    <xdr:rowOff>0</xdr:rowOff>
                  </from>
                  <to>
                    <xdr:col>0</xdr:col>
                    <xdr:colOff>228600</xdr:colOff>
                    <xdr:row>218</xdr:row>
                    <xdr:rowOff>6350</xdr:rowOff>
                  </to>
                </anchor>
              </controlPr>
            </control>
          </mc:Choice>
        </mc:AlternateContent>
        <mc:AlternateContent xmlns:mc="http://schemas.openxmlformats.org/markup-compatibility/2006">
          <mc:Choice Requires="x14">
            <control shapeId="1043" r:id="rId25" name="Check Box 19">
              <controlPr locked="0" defaultSize="0" autoFill="0" autoLine="0" autoPict="0">
                <anchor moveWithCells="1">
                  <from>
                    <xdr:col>0</xdr:col>
                    <xdr:colOff>31750</xdr:colOff>
                    <xdr:row>195</xdr:row>
                    <xdr:rowOff>44450</xdr:rowOff>
                  </from>
                  <to>
                    <xdr:col>0</xdr:col>
                    <xdr:colOff>228600</xdr:colOff>
                    <xdr:row>196</xdr:row>
                    <xdr:rowOff>120650</xdr:rowOff>
                  </to>
                </anchor>
              </controlPr>
            </control>
          </mc:Choice>
        </mc:AlternateContent>
        <mc:AlternateContent xmlns:mc="http://schemas.openxmlformats.org/markup-compatibility/2006">
          <mc:Choice Requires="x14">
            <control shapeId="1049" r:id="rId26" name="Check Box 25">
              <controlPr locked="0" defaultSize="0" autoFill="0" autoLine="0" autoPict="0">
                <anchor moveWithCells="1">
                  <from>
                    <xdr:col>0</xdr:col>
                    <xdr:colOff>31750</xdr:colOff>
                    <xdr:row>197</xdr:row>
                    <xdr:rowOff>44450</xdr:rowOff>
                  </from>
                  <to>
                    <xdr:col>0</xdr:col>
                    <xdr:colOff>228600</xdr:colOff>
                    <xdr:row>198</xdr:row>
                    <xdr:rowOff>120650</xdr:rowOff>
                  </to>
                </anchor>
              </controlPr>
            </control>
          </mc:Choice>
        </mc:AlternateContent>
        <mc:AlternateContent xmlns:mc="http://schemas.openxmlformats.org/markup-compatibility/2006">
          <mc:Choice Requires="x14">
            <control shapeId="1048" r:id="rId27" name="Check Box 24">
              <controlPr locked="0" defaultSize="0" autoFill="0" autoLine="0" autoPict="0">
                <anchor moveWithCells="1">
                  <from>
                    <xdr:col>0</xdr:col>
                    <xdr:colOff>31750</xdr:colOff>
                    <xdr:row>222</xdr:row>
                    <xdr:rowOff>0</xdr:rowOff>
                  </from>
                  <to>
                    <xdr:col>0</xdr:col>
                    <xdr:colOff>228600</xdr:colOff>
                    <xdr:row>224</xdr:row>
                    <xdr:rowOff>6350</xdr:rowOff>
                  </to>
                </anchor>
              </controlPr>
            </control>
          </mc:Choice>
        </mc:AlternateContent>
        <mc:AlternateContent xmlns:mc="http://schemas.openxmlformats.org/markup-compatibility/2006">
          <mc:Choice Requires="x14">
            <control shapeId="1053" r:id="rId28" name="Check Box 29">
              <controlPr locked="0" defaultSize="0" autoFill="0" autoLine="0" autoPict="0">
                <anchor moveWithCells="1">
                  <from>
                    <xdr:col>0</xdr:col>
                    <xdr:colOff>31750</xdr:colOff>
                    <xdr:row>231</xdr:row>
                    <xdr:rowOff>0</xdr:rowOff>
                  </from>
                  <to>
                    <xdr:col>0</xdr:col>
                    <xdr:colOff>228600</xdr:colOff>
                    <xdr:row>232</xdr:row>
                    <xdr:rowOff>82550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2">
        <x14:dataValidation type="list" showErrorMessage="1" errorTitle="Comune non disponibile" error="Comune non disponibile" xr:uid="{6A0D0B41-2A5B-46A7-AFB1-05F71E0B7647}">
          <x14:formula1>
            <xm:f>Tabelle!$H$4:$H$228</xm:f>
          </x14:formula1>
          <xm:sqref>G21</xm:sqref>
        </x14:dataValidation>
        <x14:dataValidation type="list" showErrorMessage="1" errorTitle="Ruolo" error="Ruolo non valido" xr:uid="{CA19E930-915A-4F7C-A4DB-C8DFA5906A32}">
          <x14:formula1>
            <xm:f>Tabelle!$B$25:$B$27</xm:f>
          </x14:formula1>
          <xm:sqref>G17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2B404-C4E4-45E5-BDF5-6A90534B88FE}">
  <sheetPr codeName="Foglio1"/>
  <dimension ref="A1:K60"/>
  <sheetViews>
    <sheetView view="pageLayout" zoomScaleNormal="100" zoomScaleSheetLayoutView="100" workbookViewId="0">
      <selection activeCell="B57" sqref="B57:K58"/>
    </sheetView>
  </sheetViews>
  <sheetFormatPr defaultColWidth="9.09765625" defaultRowHeight="13.5" x14ac:dyDescent="0.35"/>
  <cols>
    <col min="1" max="1" width="2.296875" style="3" customWidth="1"/>
    <col min="2" max="2" width="7" style="3" customWidth="1"/>
    <col min="3" max="3" width="27.8984375" style="3" customWidth="1"/>
    <col min="4" max="7" width="8.296875" style="3" customWidth="1"/>
    <col min="8" max="8" width="13" style="3" customWidth="1"/>
    <col min="9" max="9" width="15.3984375" style="3" bestFit="1" customWidth="1"/>
    <col min="10" max="10" width="16.3984375" style="3" customWidth="1"/>
    <col min="11" max="11" width="2.69921875" style="3" customWidth="1"/>
    <col min="12" max="16384" width="9.09765625" style="3"/>
  </cols>
  <sheetData>
    <row r="1" spans="1:11" s="1" customFormat="1" ht="13.5" customHeight="1" x14ac:dyDescent="0.3">
      <c r="A1" s="128" t="str">
        <f>'Domanda iniziale'!A1</f>
        <v>ARB26_MOD01_DomandaAiuto</v>
      </c>
      <c r="B1" s="128"/>
      <c r="C1" s="128"/>
      <c r="D1" s="128"/>
      <c r="E1" s="128"/>
      <c r="F1" s="128"/>
      <c r="G1" s="128"/>
      <c r="H1" s="128"/>
      <c r="I1" s="129" t="str">
        <f>'Domanda iniziale'!J1</f>
        <v>vers_06/02/2026</v>
      </c>
      <c r="J1" s="129"/>
      <c r="K1" s="129"/>
    </row>
    <row r="2" spans="1:11" x14ac:dyDescent="0.35">
      <c r="A2" s="2"/>
      <c r="B2" s="2"/>
      <c r="C2" s="2"/>
      <c r="D2" s="2"/>
      <c r="E2" s="2"/>
      <c r="F2" s="2"/>
      <c r="G2" s="2"/>
      <c r="H2" s="2"/>
      <c r="I2" s="2"/>
      <c r="J2" s="2"/>
      <c r="K2" s="2"/>
    </row>
    <row r="3" spans="1:11" x14ac:dyDescent="0.35">
      <c r="A3" s="328" t="s">
        <v>25</v>
      </c>
      <c r="B3" s="328"/>
      <c r="C3" s="328"/>
      <c r="D3" s="328"/>
      <c r="E3" s="328"/>
      <c r="F3" s="328"/>
      <c r="G3" s="328"/>
      <c r="H3" s="328"/>
      <c r="I3" s="328"/>
      <c r="J3" s="328"/>
      <c r="K3" s="328"/>
    </row>
    <row r="4" spans="1:11" ht="14.5" x14ac:dyDescent="0.35">
      <c r="A4" s="2"/>
      <c r="B4" s="2"/>
      <c r="C4" s="2"/>
      <c r="D4" s="2"/>
      <c r="E4" s="2"/>
      <c r="F4" s="2"/>
      <c r="G4" s="2"/>
      <c r="H4" s="2"/>
      <c r="I4" s="2"/>
      <c r="J4" s="330" t="s">
        <v>32</v>
      </c>
      <c r="K4" s="330"/>
    </row>
    <row r="5" spans="1:11" ht="13.5" customHeight="1" x14ac:dyDescent="0.35">
      <c r="B5" s="33" t="s">
        <v>55</v>
      </c>
      <c r="C5" s="44" t="str">
        <f>IF('Domanda iniziale'!G19=0,"",'Domanda iniziale'!G19)</f>
        <v/>
      </c>
      <c r="D5" s="2"/>
      <c r="E5" s="33" t="s">
        <v>54</v>
      </c>
      <c r="F5" s="329" t="str">
        <f>IF('Domanda iniziale'!G18=0,"",'Domanda iniziale'!G18)</f>
        <v/>
      </c>
      <c r="G5" s="329"/>
      <c r="H5" s="329"/>
      <c r="I5" s="329"/>
      <c r="J5" s="2"/>
      <c r="K5" s="2"/>
    </row>
    <row r="6" spans="1:11" ht="13.5" customHeight="1" x14ac:dyDescent="0.35">
      <c r="A6" s="2"/>
      <c r="B6" s="2"/>
      <c r="C6" s="2"/>
      <c r="D6" s="33"/>
      <c r="E6" s="33"/>
      <c r="F6" s="33"/>
      <c r="G6" s="33"/>
      <c r="H6" s="33"/>
      <c r="I6" s="33"/>
      <c r="J6" s="33"/>
      <c r="K6" s="2"/>
    </row>
    <row r="7" spans="1:11" ht="13.5" customHeight="1" x14ac:dyDescent="0.35">
      <c r="B7" s="193" t="s">
        <v>300</v>
      </c>
      <c r="C7" s="193"/>
      <c r="D7" s="193"/>
      <c r="E7" s="193"/>
      <c r="F7" s="193"/>
      <c r="G7" s="193"/>
      <c r="H7" s="193"/>
      <c r="I7" s="193"/>
      <c r="J7" s="193"/>
      <c r="K7" s="193"/>
    </row>
    <row r="8" spans="1:11" ht="4.4000000000000004" customHeight="1" thickBot="1" x14ac:dyDescent="0.4">
      <c r="A8" s="2"/>
      <c r="B8" s="2"/>
      <c r="C8" s="2"/>
      <c r="D8" s="2"/>
      <c r="E8" s="2"/>
      <c r="F8" s="2"/>
      <c r="G8" s="2"/>
      <c r="H8" s="2"/>
      <c r="I8" s="2"/>
      <c r="J8" s="2"/>
      <c r="K8" s="2"/>
    </row>
    <row r="9" spans="1:11" ht="46" thickBot="1" x14ac:dyDescent="0.4">
      <c r="A9" s="52"/>
      <c r="B9" s="325" t="s">
        <v>9</v>
      </c>
      <c r="C9" s="326"/>
      <c r="D9" s="4" t="s">
        <v>28</v>
      </c>
      <c r="E9" s="4" t="s">
        <v>10</v>
      </c>
      <c r="F9" s="4" t="s">
        <v>11</v>
      </c>
      <c r="G9" s="4" t="s">
        <v>29</v>
      </c>
      <c r="H9" s="4" t="s">
        <v>336</v>
      </c>
      <c r="I9" s="68" t="s">
        <v>334</v>
      </c>
      <c r="J9" s="64" t="s">
        <v>373</v>
      </c>
      <c r="K9" s="52">
        <f>IF(OR(COUNTIF(I10:I44,"")=ROWS(I10:I44),SUM(K10:K44)&lt;0),0,1)</f>
        <v>0</v>
      </c>
    </row>
    <row r="10" spans="1:11" ht="15" customHeight="1" x14ac:dyDescent="0.35">
      <c r="A10" s="52"/>
      <c r="B10" s="331" t="s">
        <v>43</v>
      </c>
      <c r="C10" s="332"/>
      <c r="D10" s="20"/>
      <c r="E10" s="20"/>
      <c r="F10" s="20"/>
      <c r="G10" s="20"/>
      <c r="H10" s="35"/>
      <c r="I10" s="78" t="str">
        <f>IF(VLOOKUP(B10,Com_Prov[#All],3,FALSE)=0,"",VLOOKUP(B10,Com_Prov[#All],3,FALSE))</f>
        <v/>
      </c>
      <c r="J10" s="61" t="s">
        <v>23</v>
      </c>
      <c r="K10" s="52">
        <f t="shared" ref="K10:K44" si="0">IF(OR(AND(H10&lt;&gt;0,I10="Sì"),AND(H10=0,I10="")),0,-1)</f>
        <v>0</v>
      </c>
    </row>
    <row r="11" spans="1:11" ht="15" customHeight="1" x14ac:dyDescent="0.35">
      <c r="A11" s="52"/>
      <c r="B11" s="318" t="s">
        <v>43</v>
      </c>
      <c r="C11" s="319"/>
      <c r="D11" s="21"/>
      <c r="E11" s="21"/>
      <c r="F11" s="21"/>
      <c r="G11" s="21"/>
      <c r="H11" s="36"/>
      <c r="I11" s="79" t="str">
        <f>IF(VLOOKUP(B11,Com_Prov[#All],3,FALSE)=0,"",VLOOKUP(B11,Com_Prov[#All],3,FALSE))</f>
        <v/>
      </c>
      <c r="J11" s="62" t="s">
        <v>23</v>
      </c>
      <c r="K11" s="52">
        <f t="shared" si="0"/>
        <v>0</v>
      </c>
    </row>
    <row r="12" spans="1:11" ht="15" customHeight="1" x14ac:dyDescent="0.35">
      <c r="A12" s="52"/>
      <c r="B12" s="318" t="s">
        <v>43</v>
      </c>
      <c r="C12" s="319"/>
      <c r="D12" s="21"/>
      <c r="E12" s="21"/>
      <c r="F12" s="21"/>
      <c r="G12" s="21"/>
      <c r="H12" s="36"/>
      <c r="I12" s="79" t="str">
        <f>IF(VLOOKUP(B12,Com_Prov[#All],3,FALSE)=0,"",VLOOKUP(B12,Com_Prov[#All],3,FALSE))</f>
        <v/>
      </c>
      <c r="J12" s="62" t="s">
        <v>23</v>
      </c>
      <c r="K12" s="52">
        <f t="shared" si="0"/>
        <v>0</v>
      </c>
    </row>
    <row r="13" spans="1:11" ht="15" customHeight="1" x14ac:dyDescent="0.35">
      <c r="A13" s="52"/>
      <c r="B13" s="318" t="s">
        <v>43</v>
      </c>
      <c r="C13" s="319"/>
      <c r="D13" s="21"/>
      <c r="E13" s="21"/>
      <c r="F13" s="21"/>
      <c r="G13" s="21"/>
      <c r="H13" s="36"/>
      <c r="I13" s="79" t="str">
        <f>IF(VLOOKUP(B13,Com_Prov[#All],3,FALSE)=0,"",VLOOKUP(B13,Com_Prov[#All],3,FALSE))</f>
        <v/>
      </c>
      <c r="J13" s="62" t="s">
        <v>23</v>
      </c>
      <c r="K13" s="52">
        <f t="shared" ref="K13:K33" si="1">IF(OR(AND(H13&lt;&gt;0,I13="Sì"),AND(H13=0,I13="")),0,-1)</f>
        <v>0</v>
      </c>
    </row>
    <row r="14" spans="1:11" ht="15" customHeight="1" x14ac:dyDescent="0.35">
      <c r="A14" s="52"/>
      <c r="B14" s="318" t="s">
        <v>43</v>
      </c>
      <c r="C14" s="319"/>
      <c r="D14" s="21"/>
      <c r="E14" s="21"/>
      <c r="F14" s="21"/>
      <c r="G14" s="21"/>
      <c r="H14" s="36"/>
      <c r="I14" s="79" t="str">
        <f>IF(VLOOKUP(B14,Com_Prov[#All],3,FALSE)=0,"",VLOOKUP(B14,Com_Prov[#All],3,FALSE))</f>
        <v/>
      </c>
      <c r="J14" s="62" t="s">
        <v>23</v>
      </c>
      <c r="K14" s="52">
        <f t="shared" si="1"/>
        <v>0</v>
      </c>
    </row>
    <row r="15" spans="1:11" ht="15" customHeight="1" x14ac:dyDescent="0.35">
      <c r="A15" s="52"/>
      <c r="B15" s="318" t="s">
        <v>43</v>
      </c>
      <c r="C15" s="319"/>
      <c r="D15" s="21"/>
      <c r="E15" s="21"/>
      <c r="F15" s="21"/>
      <c r="G15" s="21"/>
      <c r="H15" s="36"/>
      <c r="I15" s="79" t="str">
        <f>IF(VLOOKUP(B15,Com_Prov[#All],3,FALSE)=0,"",VLOOKUP(B15,Com_Prov[#All],3,FALSE))</f>
        <v/>
      </c>
      <c r="J15" s="62" t="s">
        <v>23</v>
      </c>
      <c r="K15" s="52">
        <f t="shared" si="1"/>
        <v>0</v>
      </c>
    </row>
    <row r="16" spans="1:11" ht="15" customHeight="1" x14ac:dyDescent="0.35">
      <c r="A16" s="52"/>
      <c r="B16" s="318" t="s">
        <v>43</v>
      </c>
      <c r="C16" s="319"/>
      <c r="D16" s="21"/>
      <c r="E16" s="21"/>
      <c r="F16" s="21"/>
      <c r="G16" s="21"/>
      <c r="H16" s="36"/>
      <c r="I16" s="79" t="str">
        <f>IF(VLOOKUP(B16,Com_Prov[#All],3,FALSE)=0,"",VLOOKUP(B16,Com_Prov[#All],3,FALSE))</f>
        <v/>
      </c>
      <c r="J16" s="62" t="s">
        <v>23</v>
      </c>
      <c r="K16" s="52">
        <f t="shared" si="1"/>
        <v>0</v>
      </c>
    </row>
    <row r="17" spans="1:11" ht="15" customHeight="1" x14ac:dyDescent="0.35">
      <c r="A17" s="52"/>
      <c r="B17" s="318" t="s">
        <v>43</v>
      </c>
      <c r="C17" s="319"/>
      <c r="D17" s="21"/>
      <c r="E17" s="21"/>
      <c r="F17" s="21"/>
      <c r="G17" s="21"/>
      <c r="H17" s="36"/>
      <c r="I17" s="79" t="str">
        <f>IF(VLOOKUP(B17,Com_Prov[#All],3,FALSE)=0,"",VLOOKUP(B17,Com_Prov[#All],3,FALSE))</f>
        <v/>
      </c>
      <c r="J17" s="62" t="s">
        <v>23</v>
      </c>
      <c r="K17" s="52">
        <f t="shared" si="1"/>
        <v>0</v>
      </c>
    </row>
    <row r="18" spans="1:11" ht="15" customHeight="1" x14ac:dyDescent="0.35">
      <c r="A18" s="52"/>
      <c r="B18" s="318" t="s">
        <v>43</v>
      </c>
      <c r="C18" s="319"/>
      <c r="D18" s="21"/>
      <c r="E18" s="21"/>
      <c r="F18" s="21"/>
      <c r="G18" s="21"/>
      <c r="H18" s="36"/>
      <c r="I18" s="79" t="str">
        <f>IF(VLOOKUP(B18,Com_Prov[#All],3,FALSE)=0,"",VLOOKUP(B18,Com_Prov[#All],3,FALSE))</f>
        <v/>
      </c>
      <c r="J18" s="62" t="s">
        <v>23</v>
      </c>
      <c r="K18" s="52">
        <f t="shared" si="1"/>
        <v>0</v>
      </c>
    </row>
    <row r="19" spans="1:11" ht="15" customHeight="1" x14ac:dyDescent="0.35">
      <c r="A19" s="52"/>
      <c r="B19" s="318" t="s">
        <v>43</v>
      </c>
      <c r="C19" s="319"/>
      <c r="D19" s="21"/>
      <c r="E19" s="21"/>
      <c r="F19" s="21"/>
      <c r="G19" s="21"/>
      <c r="H19" s="36"/>
      <c r="I19" s="79" t="str">
        <f>IF(VLOOKUP(B19,Com_Prov[#All],3,FALSE)=0,"",VLOOKUP(B19,Com_Prov[#All],3,FALSE))</f>
        <v/>
      </c>
      <c r="J19" s="62" t="s">
        <v>23</v>
      </c>
      <c r="K19" s="52">
        <f t="shared" si="1"/>
        <v>0</v>
      </c>
    </row>
    <row r="20" spans="1:11" ht="15" customHeight="1" x14ac:dyDescent="0.35">
      <c r="A20" s="52"/>
      <c r="B20" s="318" t="s">
        <v>43</v>
      </c>
      <c r="C20" s="319"/>
      <c r="D20" s="21"/>
      <c r="E20" s="21"/>
      <c r="F20" s="21"/>
      <c r="G20" s="21"/>
      <c r="H20" s="36"/>
      <c r="I20" s="79" t="str">
        <f>IF(VLOOKUP(B20,Com_Prov[#All],3,FALSE)=0,"",VLOOKUP(B20,Com_Prov[#All],3,FALSE))</f>
        <v/>
      </c>
      <c r="J20" s="62" t="s">
        <v>23</v>
      </c>
      <c r="K20" s="52">
        <f t="shared" si="1"/>
        <v>0</v>
      </c>
    </row>
    <row r="21" spans="1:11" ht="15" customHeight="1" x14ac:dyDescent="0.35">
      <c r="A21" s="52"/>
      <c r="B21" s="318" t="s">
        <v>43</v>
      </c>
      <c r="C21" s="319"/>
      <c r="D21" s="21"/>
      <c r="E21" s="21"/>
      <c r="F21" s="21"/>
      <c r="G21" s="21"/>
      <c r="H21" s="36"/>
      <c r="I21" s="79" t="str">
        <f>IF(VLOOKUP(B21,Com_Prov[#All],3,FALSE)=0,"",VLOOKUP(B21,Com_Prov[#All],3,FALSE))</f>
        <v/>
      </c>
      <c r="J21" s="62" t="s">
        <v>23</v>
      </c>
      <c r="K21" s="52">
        <f t="shared" si="1"/>
        <v>0</v>
      </c>
    </row>
    <row r="22" spans="1:11" ht="15" customHeight="1" x14ac:dyDescent="0.35">
      <c r="A22" s="52"/>
      <c r="B22" s="318" t="s">
        <v>43</v>
      </c>
      <c r="C22" s="319"/>
      <c r="D22" s="21"/>
      <c r="E22" s="21"/>
      <c r="F22" s="21"/>
      <c r="G22" s="21"/>
      <c r="H22" s="36"/>
      <c r="I22" s="79" t="str">
        <f>IF(VLOOKUP(B22,Com_Prov[#All],3,FALSE)=0,"",VLOOKUP(B22,Com_Prov[#All],3,FALSE))</f>
        <v/>
      </c>
      <c r="J22" s="62" t="s">
        <v>23</v>
      </c>
      <c r="K22" s="52">
        <f t="shared" si="1"/>
        <v>0</v>
      </c>
    </row>
    <row r="23" spans="1:11" ht="15" customHeight="1" x14ac:dyDescent="0.35">
      <c r="A23" s="52"/>
      <c r="B23" s="318" t="s">
        <v>43</v>
      </c>
      <c r="C23" s="319"/>
      <c r="D23" s="21"/>
      <c r="E23" s="21"/>
      <c r="F23" s="21"/>
      <c r="G23" s="21"/>
      <c r="H23" s="36"/>
      <c r="I23" s="79" t="str">
        <f>IF(VLOOKUP(B23,Com_Prov[#All],3,FALSE)=0,"",VLOOKUP(B23,Com_Prov[#All],3,FALSE))</f>
        <v/>
      </c>
      <c r="J23" s="62" t="s">
        <v>23</v>
      </c>
      <c r="K23" s="52">
        <f t="shared" si="1"/>
        <v>0</v>
      </c>
    </row>
    <row r="24" spans="1:11" ht="15" customHeight="1" x14ac:dyDescent="0.35">
      <c r="A24" s="52"/>
      <c r="B24" s="318" t="s">
        <v>43</v>
      </c>
      <c r="C24" s="319"/>
      <c r="D24" s="21"/>
      <c r="E24" s="21"/>
      <c r="F24" s="21"/>
      <c r="G24" s="21"/>
      <c r="H24" s="36"/>
      <c r="I24" s="79" t="str">
        <f>IF(VLOOKUP(B24,Com_Prov[#All],3,FALSE)=0,"",VLOOKUP(B24,Com_Prov[#All],3,FALSE))</f>
        <v/>
      </c>
      <c r="J24" s="62" t="s">
        <v>23</v>
      </c>
      <c r="K24" s="52">
        <f t="shared" si="1"/>
        <v>0</v>
      </c>
    </row>
    <row r="25" spans="1:11" ht="15" customHeight="1" x14ac:dyDescent="0.35">
      <c r="A25" s="52"/>
      <c r="B25" s="318" t="s">
        <v>43</v>
      </c>
      <c r="C25" s="319"/>
      <c r="D25" s="21"/>
      <c r="E25" s="21"/>
      <c r="F25" s="21"/>
      <c r="G25" s="21"/>
      <c r="H25" s="36"/>
      <c r="I25" s="79" t="str">
        <f>IF(VLOOKUP(B25,Com_Prov[#All],3,FALSE)=0,"",VLOOKUP(B25,Com_Prov[#All],3,FALSE))</f>
        <v/>
      </c>
      <c r="J25" s="62" t="s">
        <v>23</v>
      </c>
      <c r="K25" s="52">
        <f t="shared" si="1"/>
        <v>0</v>
      </c>
    </row>
    <row r="26" spans="1:11" ht="15" customHeight="1" x14ac:dyDescent="0.35">
      <c r="A26" s="52"/>
      <c r="B26" s="318" t="s">
        <v>43</v>
      </c>
      <c r="C26" s="319"/>
      <c r="D26" s="21"/>
      <c r="E26" s="21"/>
      <c r="F26" s="21"/>
      <c r="G26" s="21"/>
      <c r="H26" s="36"/>
      <c r="I26" s="79" t="str">
        <f>IF(VLOOKUP(B26,Com_Prov[#All],3,FALSE)=0,"",VLOOKUP(B26,Com_Prov[#All],3,FALSE))</f>
        <v/>
      </c>
      <c r="J26" s="62" t="s">
        <v>23</v>
      </c>
      <c r="K26" s="52">
        <f t="shared" si="1"/>
        <v>0</v>
      </c>
    </row>
    <row r="27" spans="1:11" ht="15" customHeight="1" x14ac:dyDescent="0.35">
      <c r="A27" s="52"/>
      <c r="B27" s="318" t="s">
        <v>43</v>
      </c>
      <c r="C27" s="319"/>
      <c r="D27" s="21"/>
      <c r="E27" s="21"/>
      <c r="F27" s="21"/>
      <c r="G27" s="21"/>
      <c r="H27" s="36"/>
      <c r="I27" s="79" t="str">
        <f>IF(VLOOKUP(B27,Com_Prov[#All],3,FALSE)=0,"",VLOOKUP(B27,Com_Prov[#All],3,FALSE))</f>
        <v/>
      </c>
      <c r="J27" s="62" t="s">
        <v>23</v>
      </c>
      <c r="K27" s="52">
        <f t="shared" ref="K27:K32" si="2">IF(OR(AND(H27&lt;&gt;0,I27="Sì"),AND(H27=0,I27="")),0,-1)</f>
        <v>0</v>
      </c>
    </row>
    <row r="28" spans="1:11" ht="15" customHeight="1" x14ac:dyDescent="0.35">
      <c r="A28" s="52"/>
      <c r="B28" s="318" t="s">
        <v>43</v>
      </c>
      <c r="C28" s="319"/>
      <c r="D28" s="21"/>
      <c r="E28" s="21"/>
      <c r="F28" s="21"/>
      <c r="G28" s="21"/>
      <c r="H28" s="36"/>
      <c r="I28" s="79" t="str">
        <f>IF(VLOOKUP(B28,Com_Prov[#All],3,FALSE)=0,"",VLOOKUP(B28,Com_Prov[#All],3,FALSE))</f>
        <v/>
      </c>
      <c r="J28" s="62" t="s">
        <v>23</v>
      </c>
      <c r="K28" s="52">
        <f t="shared" si="2"/>
        <v>0</v>
      </c>
    </row>
    <row r="29" spans="1:11" ht="15" customHeight="1" x14ac:dyDescent="0.35">
      <c r="A29" s="52"/>
      <c r="B29" s="318" t="s">
        <v>43</v>
      </c>
      <c r="C29" s="319"/>
      <c r="D29" s="21"/>
      <c r="E29" s="21"/>
      <c r="F29" s="21"/>
      <c r="G29" s="21"/>
      <c r="H29" s="36"/>
      <c r="I29" s="79" t="str">
        <f>IF(VLOOKUP(B29,Com_Prov[#All],3,FALSE)=0,"",VLOOKUP(B29,Com_Prov[#All],3,FALSE))</f>
        <v/>
      </c>
      <c r="J29" s="62" t="s">
        <v>23</v>
      </c>
      <c r="K29" s="52">
        <f t="shared" si="2"/>
        <v>0</v>
      </c>
    </row>
    <row r="30" spans="1:11" ht="15" customHeight="1" x14ac:dyDescent="0.35">
      <c r="A30" s="52"/>
      <c r="B30" s="318" t="s">
        <v>43</v>
      </c>
      <c r="C30" s="319"/>
      <c r="D30" s="21"/>
      <c r="E30" s="21"/>
      <c r="F30" s="21"/>
      <c r="G30" s="21"/>
      <c r="H30" s="36"/>
      <c r="I30" s="79" t="str">
        <f>IF(VLOOKUP(B30,Com_Prov[#All],3,FALSE)=0,"",VLOOKUP(B30,Com_Prov[#All],3,FALSE))</f>
        <v/>
      </c>
      <c r="J30" s="62" t="s">
        <v>23</v>
      </c>
      <c r="K30" s="52">
        <f t="shared" si="2"/>
        <v>0</v>
      </c>
    </row>
    <row r="31" spans="1:11" ht="15" customHeight="1" x14ac:dyDescent="0.35">
      <c r="A31" s="52"/>
      <c r="B31" s="318" t="s">
        <v>43</v>
      </c>
      <c r="C31" s="319"/>
      <c r="D31" s="21"/>
      <c r="E31" s="21"/>
      <c r="F31" s="21"/>
      <c r="G31" s="21"/>
      <c r="H31" s="36"/>
      <c r="I31" s="79" t="str">
        <f>IF(VLOOKUP(B31,Com_Prov[#All],3,FALSE)=0,"",VLOOKUP(B31,Com_Prov[#All],3,FALSE))</f>
        <v/>
      </c>
      <c r="J31" s="62" t="s">
        <v>23</v>
      </c>
      <c r="K31" s="52">
        <f t="shared" si="2"/>
        <v>0</v>
      </c>
    </row>
    <row r="32" spans="1:11" ht="15" customHeight="1" x14ac:dyDescent="0.35">
      <c r="A32" s="52"/>
      <c r="B32" s="318" t="s">
        <v>43</v>
      </c>
      <c r="C32" s="319"/>
      <c r="D32" s="21"/>
      <c r="E32" s="21"/>
      <c r="F32" s="21"/>
      <c r="G32" s="21"/>
      <c r="H32" s="36"/>
      <c r="I32" s="79" t="str">
        <f>IF(VLOOKUP(B32,Com_Prov[#All],3,FALSE)=0,"",VLOOKUP(B32,Com_Prov[#All],3,FALSE))</f>
        <v/>
      </c>
      <c r="J32" s="62" t="s">
        <v>23</v>
      </c>
      <c r="K32" s="52">
        <f t="shared" si="2"/>
        <v>0</v>
      </c>
    </row>
    <row r="33" spans="1:11" ht="15" customHeight="1" x14ac:dyDescent="0.35">
      <c r="A33" s="52"/>
      <c r="B33" s="318" t="s">
        <v>43</v>
      </c>
      <c r="C33" s="319"/>
      <c r="D33" s="21"/>
      <c r="E33" s="21"/>
      <c r="F33" s="21"/>
      <c r="G33" s="21"/>
      <c r="H33" s="36"/>
      <c r="I33" s="79" t="str">
        <f>IF(VLOOKUP(B33,Com_Prov[#All],3,FALSE)=0,"",VLOOKUP(B33,Com_Prov[#All],3,FALSE))</f>
        <v/>
      </c>
      <c r="J33" s="62" t="s">
        <v>23</v>
      </c>
      <c r="K33" s="52">
        <f t="shared" si="1"/>
        <v>0</v>
      </c>
    </row>
    <row r="34" spans="1:11" ht="15" customHeight="1" x14ac:dyDescent="0.35">
      <c r="A34" s="52"/>
      <c r="B34" s="318" t="s">
        <v>43</v>
      </c>
      <c r="C34" s="319"/>
      <c r="D34" s="21"/>
      <c r="E34" s="21"/>
      <c r="F34" s="21"/>
      <c r="G34" s="21"/>
      <c r="H34" s="36"/>
      <c r="I34" s="79" t="str">
        <f>IF(VLOOKUP(B34,Com_Prov[#All],3,FALSE)=0,"",VLOOKUP(B34,Com_Prov[#All],3,FALSE))</f>
        <v/>
      </c>
      <c r="J34" s="62" t="s">
        <v>23</v>
      </c>
      <c r="K34" s="52">
        <f t="shared" si="0"/>
        <v>0</v>
      </c>
    </row>
    <row r="35" spans="1:11" ht="15" customHeight="1" x14ac:dyDescent="0.35">
      <c r="A35" s="52"/>
      <c r="B35" s="318" t="s">
        <v>43</v>
      </c>
      <c r="C35" s="319"/>
      <c r="D35" s="21"/>
      <c r="E35" s="21"/>
      <c r="F35" s="21"/>
      <c r="G35" s="21"/>
      <c r="H35" s="36"/>
      <c r="I35" s="79" t="str">
        <f>IF(VLOOKUP(B35,Com_Prov[#All],3,FALSE)=0,"",VLOOKUP(B35,Com_Prov[#All],3,FALSE))</f>
        <v/>
      </c>
      <c r="J35" s="62" t="s">
        <v>23</v>
      </c>
      <c r="K35" s="52">
        <f t="shared" si="0"/>
        <v>0</v>
      </c>
    </row>
    <row r="36" spans="1:11" ht="15" customHeight="1" x14ac:dyDescent="0.35">
      <c r="A36" s="52"/>
      <c r="B36" s="318" t="s">
        <v>43</v>
      </c>
      <c r="C36" s="319"/>
      <c r="D36" s="21"/>
      <c r="E36" s="21"/>
      <c r="F36" s="21"/>
      <c r="G36" s="21"/>
      <c r="H36" s="36"/>
      <c r="I36" s="79" t="str">
        <f>IF(VLOOKUP(B36,Com_Prov[#All],3,FALSE)=0,"",VLOOKUP(B36,Com_Prov[#All],3,FALSE))</f>
        <v/>
      </c>
      <c r="J36" s="62" t="s">
        <v>23</v>
      </c>
      <c r="K36" s="52">
        <f t="shared" si="0"/>
        <v>0</v>
      </c>
    </row>
    <row r="37" spans="1:11" ht="15" customHeight="1" x14ac:dyDescent="0.35">
      <c r="A37" s="52"/>
      <c r="B37" s="318" t="s">
        <v>43</v>
      </c>
      <c r="C37" s="319"/>
      <c r="D37" s="21"/>
      <c r="E37" s="21"/>
      <c r="F37" s="21"/>
      <c r="G37" s="21"/>
      <c r="H37" s="36"/>
      <c r="I37" s="79" t="str">
        <f>IF(VLOOKUP(B37,Com_Prov[#All],3,FALSE)=0,"",VLOOKUP(B37,Com_Prov[#All],3,FALSE))</f>
        <v/>
      </c>
      <c r="J37" s="62" t="s">
        <v>23</v>
      </c>
      <c r="K37" s="52">
        <f t="shared" si="0"/>
        <v>0</v>
      </c>
    </row>
    <row r="38" spans="1:11" ht="15" customHeight="1" x14ac:dyDescent="0.35">
      <c r="A38" s="52"/>
      <c r="B38" s="318" t="s">
        <v>43</v>
      </c>
      <c r="C38" s="319"/>
      <c r="D38" s="21"/>
      <c r="E38" s="21"/>
      <c r="F38" s="21"/>
      <c r="G38" s="21"/>
      <c r="H38" s="36"/>
      <c r="I38" s="79" t="str">
        <f>IF(VLOOKUP(B38,Com_Prov[#All],3,FALSE)=0,"",VLOOKUP(B38,Com_Prov[#All],3,FALSE))</f>
        <v/>
      </c>
      <c r="J38" s="62" t="s">
        <v>23</v>
      </c>
      <c r="K38" s="52">
        <f t="shared" si="0"/>
        <v>0</v>
      </c>
    </row>
    <row r="39" spans="1:11" ht="15" customHeight="1" x14ac:dyDescent="0.35">
      <c r="A39" s="52"/>
      <c r="B39" s="318" t="s">
        <v>43</v>
      </c>
      <c r="C39" s="319"/>
      <c r="D39" s="21"/>
      <c r="E39" s="21"/>
      <c r="F39" s="21"/>
      <c r="G39" s="21"/>
      <c r="H39" s="36"/>
      <c r="I39" s="79" t="str">
        <f>IF(VLOOKUP(B39,Com_Prov[#All],3,FALSE)=0,"",VLOOKUP(B39,Com_Prov[#All],3,FALSE))</f>
        <v/>
      </c>
      <c r="J39" s="62" t="s">
        <v>23</v>
      </c>
      <c r="K39" s="52">
        <f t="shared" ref="K39" si="3">IF(OR(AND(H39&lt;&gt;0,I39="Sì"),AND(H39=0,I39="")),0,-1)</f>
        <v>0</v>
      </c>
    </row>
    <row r="40" spans="1:11" ht="15" customHeight="1" x14ac:dyDescent="0.35">
      <c r="A40" s="52"/>
      <c r="B40" s="318" t="s">
        <v>43</v>
      </c>
      <c r="C40" s="319"/>
      <c r="D40" s="21"/>
      <c r="E40" s="21"/>
      <c r="F40" s="21"/>
      <c r="G40" s="21"/>
      <c r="H40" s="36"/>
      <c r="I40" s="79" t="str">
        <f>IF(VLOOKUP(B40,Com_Prov[#All],3,FALSE)=0,"",VLOOKUP(B40,Com_Prov[#All],3,FALSE))</f>
        <v/>
      </c>
      <c r="J40" s="62" t="s">
        <v>23</v>
      </c>
      <c r="K40" s="52">
        <f t="shared" si="0"/>
        <v>0</v>
      </c>
    </row>
    <row r="41" spans="1:11" ht="15" customHeight="1" x14ac:dyDescent="0.35">
      <c r="A41" s="52"/>
      <c r="B41" s="318" t="s">
        <v>43</v>
      </c>
      <c r="C41" s="319"/>
      <c r="D41" s="21"/>
      <c r="E41" s="21"/>
      <c r="F41" s="21"/>
      <c r="G41" s="21"/>
      <c r="H41" s="36"/>
      <c r="I41" s="79" t="str">
        <f>IF(VLOOKUP(B41,Com_Prov[#All],3,FALSE)=0,"",VLOOKUP(B41,Com_Prov[#All],3,FALSE))</f>
        <v/>
      </c>
      <c r="J41" s="62" t="s">
        <v>23</v>
      </c>
      <c r="K41" s="52">
        <f t="shared" si="0"/>
        <v>0</v>
      </c>
    </row>
    <row r="42" spans="1:11" ht="15" customHeight="1" x14ac:dyDescent="0.35">
      <c r="A42" s="52"/>
      <c r="B42" s="318" t="s">
        <v>43</v>
      </c>
      <c r="C42" s="319"/>
      <c r="D42" s="21"/>
      <c r="E42" s="21"/>
      <c r="F42" s="21"/>
      <c r="G42" s="21"/>
      <c r="H42" s="36"/>
      <c r="I42" s="79" t="str">
        <f>IF(VLOOKUP(B42,Com_Prov[#All],3,FALSE)=0,"",VLOOKUP(B42,Com_Prov[#All],3,FALSE))</f>
        <v/>
      </c>
      <c r="J42" s="62" t="s">
        <v>23</v>
      </c>
      <c r="K42" s="52">
        <f t="shared" ref="K42" si="4">IF(OR(AND(H42&lt;&gt;0,I42="Sì"),AND(H42=0,I42="")),0,-1)</f>
        <v>0</v>
      </c>
    </row>
    <row r="43" spans="1:11" ht="15" customHeight="1" x14ac:dyDescent="0.35">
      <c r="A43" s="52"/>
      <c r="B43" s="318" t="s">
        <v>43</v>
      </c>
      <c r="C43" s="319"/>
      <c r="D43" s="21"/>
      <c r="E43" s="21"/>
      <c r="F43" s="21"/>
      <c r="G43" s="21"/>
      <c r="H43" s="36"/>
      <c r="I43" s="79" t="str">
        <f>IF(VLOOKUP(B43,Com_Prov[#All],3,FALSE)=0,"",VLOOKUP(B43,Com_Prov[#All],3,FALSE))</f>
        <v/>
      </c>
      <c r="J43" s="62" t="s">
        <v>23</v>
      </c>
      <c r="K43" s="52">
        <f t="shared" si="0"/>
        <v>0</v>
      </c>
    </row>
    <row r="44" spans="1:11" ht="15" customHeight="1" thickBot="1" x14ac:dyDescent="0.4">
      <c r="A44" s="52"/>
      <c r="B44" s="323" t="s">
        <v>43</v>
      </c>
      <c r="C44" s="324"/>
      <c r="D44" s="22"/>
      <c r="E44" s="22"/>
      <c r="F44" s="22"/>
      <c r="G44" s="22"/>
      <c r="H44" s="37"/>
      <c r="I44" s="80" t="str">
        <f>IF(VLOOKUP(B44,Com_Prov[#All],3,FALSE)=0,"",VLOOKUP(B44,Com_Prov[#All],3,FALSE))</f>
        <v/>
      </c>
      <c r="J44" s="63" t="s">
        <v>23</v>
      </c>
      <c r="K44" s="52">
        <f t="shared" si="0"/>
        <v>0</v>
      </c>
    </row>
    <row r="45" spans="1:11" ht="14.5" x14ac:dyDescent="0.35">
      <c r="A45" s="2"/>
      <c r="B45" s="6"/>
      <c r="C45" s="6"/>
      <c r="D45" s="6"/>
      <c r="E45" s="6"/>
      <c r="F45" s="6"/>
      <c r="G45" s="6"/>
      <c r="H45" s="6"/>
      <c r="I45" s="6"/>
      <c r="J45" s="6"/>
      <c r="K45" s="2"/>
    </row>
    <row r="46" spans="1:11" ht="14.5" x14ac:dyDescent="0.35">
      <c r="A46" s="2"/>
      <c r="B46" s="6"/>
      <c r="C46" s="6"/>
      <c r="D46" s="6"/>
      <c r="E46" s="6"/>
      <c r="F46" s="6"/>
      <c r="G46" s="6"/>
      <c r="H46" s="6"/>
      <c r="I46" s="6"/>
      <c r="J46" s="6"/>
      <c r="K46" s="2"/>
    </row>
    <row r="47" spans="1:11" ht="14.5" x14ac:dyDescent="0.35">
      <c r="A47" s="2"/>
      <c r="B47" s="6"/>
      <c r="C47" s="6"/>
      <c r="D47" s="6"/>
      <c r="E47" s="6"/>
      <c r="F47" s="6"/>
      <c r="G47" s="6"/>
      <c r="H47" s="6"/>
      <c r="I47" s="6"/>
      <c r="J47" s="6"/>
      <c r="K47" s="2"/>
    </row>
    <row r="48" spans="1:11" ht="14.5" x14ac:dyDescent="0.35">
      <c r="A48" s="2"/>
      <c r="B48" s="6"/>
      <c r="C48" s="6"/>
      <c r="D48" s="6"/>
      <c r="E48" s="6"/>
      <c r="F48" s="6"/>
      <c r="G48" s="6"/>
      <c r="H48" s="6"/>
      <c r="I48" s="6"/>
      <c r="J48" s="6"/>
      <c r="K48" s="2"/>
    </row>
    <row r="49" spans="1:11" ht="14.5" x14ac:dyDescent="0.35">
      <c r="A49" s="2"/>
      <c r="B49" s="6"/>
      <c r="C49" s="6"/>
      <c r="D49" s="6"/>
      <c r="E49" s="6"/>
      <c r="F49" s="6"/>
      <c r="G49" s="6"/>
      <c r="H49" s="6"/>
      <c r="I49" s="6"/>
      <c r="J49" s="6"/>
      <c r="K49" s="2"/>
    </row>
    <row r="50" spans="1:11" x14ac:dyDescent="0.35">
      <c r="A50" s="2"/>
      <c r="B50" s="322"/>
      <c r="C50" s="322"/>
      <c r="D50" s="34"/>
      <c r="E50" s="34"/>
      <c r="F50" s="34"/>
      <c r="G50" s="34"/>
      <c r="H50" s="34"/>
      <c r="I50" s="34"/>
      <c r="J50" s="34"/>
      <c r="K50" s="2"/>
    </row>
    <row r="51" spans="1:11" ht="14.5" x14ac:dyDescent="0.35">
      <c r="A51" s="2"/>
      <c r="B51" s="38" t="s">
        <v>15</v>
      </c>
      <c r="C51" s="65"/>
      <c r="D51" s="17"/>
      <c r="E51" s="17"/>
      <c r="F51" s="38" t="s">
        <v>16</v>
      </c>
      <c r="G51" s="288"/>
      <c r="H51" s="288"/>
      <c r="I51" s="288"/>
      <c r="J51" s="2"/>
      <c r="K51" s="2"/>
    </row>
    <row r="52" spans="1:11" ht="15" customHeight="1" x14ac:dyDescent="0.35">
      <c r="A52" s="2"/>
      <c r="B52" s="6"/>
      <c r="C52" s="6"/>
      <c r="D52" s="6"/>
      <c r="E52" s="6"/>
      <c r="F52" s="6"/>
      <c r="G52" s="6"/>
      <c r="H52" s="6"/>
      <c r="I52" s="6"/>
      <c r="J52" s="6"/>
      <c r="K52" s="2"/>
    </row>
    <row r="53" spans="1:11" ht="15" customHeight="1" x14ac:dyDescent="0.35">
      <c r="A53" s="2"/>
      <c r="B53" s="327" t="s">
        <v>59</v>
      </c>
      <c r="C53" s="327"/>
      <c r="D53" s="327"/>
      <c r="E53" s="327"/>
      <c r="F53" s="327"/>
      <c r="G53" s="327"/>
      <c r="H53" s="327"/>
      <c r="I53" s="327"/>
      <c r="J53" s="327"/>
      <c r="K53" s="2"/>
    </row>
    <row r="54" spans="1:11" ht="15" customHeight="1" x14ac:dyDescent="0.35">
      <c r="A54" s="2"/>
      <c r="B54" s="322"/>
      <c r="C54" s="322"/>
      <c r="D54" s="322"/>
      <c r="E54" s="322"/>
      <c r="F54" s="322"/>
      <c r="G54" s="322"/>
      <c r="H54" s="322"/>
      <c r="I54" s="322"/>
      <c r="J54" s="322"/>
      <c r="K54" s="2"/>
    </row>
    <row r="55" spans="1:11" ht="15" customHeight="1" x14ac:dyDescent="0.35">
      <c r="A55" s="2"/>
      <c r="B55" s="322"/>
      <c r="C55" s="322"/>
      <c r="D55" s="322"/>
      <c r="E55" s="322"/>
      <c r="F55" s="322"/>
      <c r="G55" s="322"/>
      <c r="H55" s="322"/>
      <c r="I55" s="322"/>
      <c r="J55" s="322"/>
      <c r="K55" s="2"/>
    </row>
    <row r="56" spans="1:11" x14ac:dyDescent="0.35">
      <c r="A56" s="40"/>
      <c r="B56" s="322"/>
      <c r="C56" s="322"/>
      <c r="D56" s="322"/>
      <c r="E56" s="322"/>
      <c r="F56" s="322"/>
      <c r="G56" s="322"/>
      <c r="H56" s="322"/>
      <c r="I56" s="322"/>
      <c r="J56" s="322"/>
      <c r="K56" s="40"/>
    </row>
    <row r="57" spans="1:11" ht="14.25" customHeight="1" x14ac:dyDescent="0.35">
      <c r="A57" s="2"/>
      <c r="B57" s="321" t="s">
        <v>381</v>
      </c>
      <c r="C57" s="321"/>
      <c r="D57" s="321"/>
      <c r="E57" s="321"/>
      <c r="F57" s="321"/>
      <c r="G57" s="321"/>
      <c r="H57" s="321"/>
      <c r="I57" s="321"/>
      <c r="J57" s="321"/>
      <c r="K57" s="321"/>
    </row>
    <row r="58" spans="1:11" x14ac:dyDescent="0.35">
      <c r="A58" s="2"/>
      <c r="B58" s="321"/>
      <c r="C58" s="321"/>
      <c r="D58" s="321"/>
      <c r="E58" s="321"/>
      <c r="F58" s="321"/>
      <c r="G58" s="321"/>
      <c r="H58" s="321"/>
      <c r="I58" s="321"/>
      <c r="J58" s="321"/>
      <c r="K58" s="321"/>
    </row>
    <row r="59" spans="1:11" x14ac:dyDescent="0.35">
      <c r="A59" s="2"/>
      <c r="B59" s="320" t="s">
        <v>380</v>
      </c>
      <c r="C59" s="320"/>
      <c r="D59" s="320"/>
      <c r="E59" s="320"/>
      <c r="F59" s="320"/>
      <c r="G59" s="320"/>
      <c r="H59" s="320"/>
      <c r="I59" s="320"/>
      <c r="J59" s="320"/>
      <c r="K59" s="320"/>
    </row>
    <row r="60" spans="1:11" ht="13.5" customHeight="1" x14ac:dyDescent="0.35">
      <c r="A60" s="2"/>
      <c r="B60" s="178" t="s">
        <v>382</v>
      </c>
      <c r="C60" s="178"/>
      <c r="D60" s="178"/>
      <c r="E60" s="178"/>
      <c r="F60" s="178"/>
      <c r="G60" s="178"/>
      <c r="H60" s="178"/>
      <c r="I60" s="178"/>
      <c r="J60" s="178"/>
      <c r="K60" s="178"/>
    </row>
  </sheetData>
  <mergeCells count="48">
    <mergeCell ref="I1:K1"/>
    <mergeCell ref="B7:K7"/>
    <mergeCell ref="B53:J56"/>
    <mergeCell ref="A3:K3"/>
    <mergeCell ref="F5:I5"/>
    <mergeCell ref="B25:C25"/>
    <mergeCell ref="B26:C26"/>
    <mergeCell ref="B33:C33"/>
    <mergeCell ref="B27:C27"/>
    <mergeCell ref="B28:C28"/>
    <mergeCell ref="B29:C29"/>
    <mergeCell ref="B30:C30"/>
    <mergeCell ref="B32:C32"/>
    <mergeCell ref="J4:K4"/>
    <mergeCell ref="B10:C10"/>
    <mergeCell ref="B41:C41"/>
    <mergeCell ref="B43:C43"/>
    <mergeCell ref="B44:C44"/>
    <mergeCell ref="A1:H1"/>
    <mergeCell ref="B13:C13"/>
    <mergeCell ref="B14:C14"/>
    <mergeCell ref="B15:C15"/>
    <mergeCell ref="B16:C16"/>
    <mergeCell ref="B11:C11"/>
    <mergeCell ref="B9:C9"/>
    <mergeCell ref="B12:C12"/>
    <mergeCell ref="B24:C24"/>
    <mergeCell ref="B17:C17"/>
    <mergeCell ref="B18:C18"/>
    <mergeCell ref="B19:C19"/>
    <mergeCell ref="B20:C20"/>
    <mergeCell ref="B21:C21"/>
    <mergeCell ref="B22:C22"/>
    <mergeCell ref="B23:C23"/>
    <mergeCell ref="B60:K60"/>
    <mergeCell ref="B42:C42"/>
    <mergeCell ref="B35:C35"/>
    <mergeCell ref="B36:C36"/>
    <mergeCell ref="B37:C37"/>
    <mergeCell ref="B38:C38"/>
    <mergeCell ref="B39:C39"/>
    <mergeCell ref="B59:K59"/>
    <mergeCell ref="B57:K58"/>
    <mergeCell ref="B34:C34"/>
    <mergeCell ref="B50:C50"/>
    <mergeCell ref="G51:I51"/>
    <mergeCell ref="B31:C31"/>
    <mergeCell ref="B40:C40"/>
  </mergeCells>
  <conditionalFormatting sqref="B10:C44">
    <cfRule type="cellIs" dxfId="1" priority="5" operator="equal">
      <formula>"Seleziona Comune"</formula>
    </cfRule>
  </conditionalFormatting>
  <conditionalFormatting sqref="J10:J44">
    <cfRule type="cellIs" dxfId="0" priority="7" operator="equal">
      <formula>"Scegli soluzione"</formula>
    </cfRule>
  </conditionalFormatting>
  <dataValidations count="3">
    <dataValidation type="custom" allowBlank="1" showErrorMessage="1" sqref="J4:K4 A5" xr:uid="{9A51ADCD-A202-4424-A12E-10D0B9162377}">
      <formula1>"&lt;0&gt;0"</formula1>
    </dataValidation>
    <dataValidation type="decimal" operator="greaterThanOrEqual" allowBlank="1" showInputMessage="1" showErrorMessage="1" sqref="H10:H44" xr:uid="{80CE179D-4BAA-46A1-AF41-520E64E6AE6E}">
      <formula1>0</formula1>
    </dataValidation>
    <dataValidation type="list" showInputMessage="1" showErrorMessage="1" errorTitle="Soluzione" error="Dato non valido" sqref="J10:J44" xr:uid="{D26634BF-B435-4746-845D-93EBD55645A3}">
      <formula1>INDIRECT("Soluzione[Soluzione]")</formula1>
    </dataValidation>
  </dataValidations>
  <hyperlinks>
    <hyperlink ref="J4" location="'Domanda iniziale'!A1" display="Torna alla domanda" xr:uid="{DAD8835A-B4F6-49F6-AE67-21F6184F4D60}"/>
  </hyperlinks>
  <pageMargins left="0.59055118110236227" right="0.59055118110236227" top="0.59055118110236227" bottom="0.59055118110236227" header="0.31496062992125984" footer="0.31496062992125984"/>
  <pageSetup paperSize="9" scale="85" orientation="portrait" r:id="rId1"/>
  <headerFooter>
    <oddFooter>&amp;C&amp;P/&amp;N</oddFooter>
  </headerFooter>
  <extLst>
    <ext xmlns:x14="http://schemas.microsoft.com/office/spreadsheetml/2009/9/main" uri="{CCE6A557-97BC-4b89-ADB6-D9C93CAAB3DF}">
      <x14:dataValidations xmlns:xm="http://schemas.microsoft.com/office/excel/2006/main" count="2">
        <x14:dataValidation type="list" showInputMessage="1" showErrorMessage="1" errorTitle="Comune" error="Dato non valido" xr:uid="{7C1B75ED-7E0C-455F-9C78-907C844CE60E}">
          <x14:formula1>
            <xm:f>Tabelle!$H$4:$H$228</xm:f>
          </x14:formula1>
          <xm:sqref>B10:C44</xm:sqref>
        </x14:dataValidation>
        <x14:dataValidation type="list" showErrorMessage="1" errorTitle="Comune" error="Dato non valido" promptTitle="Coltura" prompt="Scegli coltura" xr:uid="{CD607FF0-66EA-4C2D-A64E-AB28B82431F3}">
          <x14:formula1>
            <xm:f>Tabelle!$H$4:$H$228</xm:f>
          </x14:formula1>
          <xm:sqref>B10:C44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10</vt:i4>
      </vt:variant>
    </vt:vector>
  </HeadingPairs>
  <TitlesOfParts>
    <vt:vector size="13" baseType="lpstr">
      <vt:lpstr>Tabelle</vt:lpstr>
      <vt:lpstr>Domanda iniziale</vt:lpstr>
      <vt:lpstr>Allegato A</vt:lpstr>
      <vt:lpstr>'Allegato A'!Area_stampa</vt:lpstr>
      <vt:lpstr>Bool_Aree</vt:lpstr>
      <vt:lpstr>convhamq</vt:lpstr>
      <vt:lpstr>LimMaxAmm</vt:lpstr>
      <vt:lpstr>LimMinAmm</vt:lpstr>
      <vt:lpstr>LimMinSup</vt:lpstr>
      <vt:lpstr>Massimale</vt:lpstr>
      <vt:lpstr>Nota1</vt:lpstr>
      <vt:lpstr>Nota2</vt:lpstr>
      <vt:lpstr>Nota3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Carlino Alessio</dc:creator>
  <cp:lastModifiedBy>Carlino Alessio</cp:lastModifiedBy>
  <cp:lastPrinted>2025-01-29T14:46:54Z</cp:lastPrinted>
  <dcterms:created xsi:type="dcterms:W3CDTF">2024-02-02T07:40:27Z</dcterms:created>
  <dcterms:modified xsi:type="dcterms:W3CDTF">2026-02-07T18:58:51Z</dcterms:modified>
</cp:coreProperties>
</file>