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amministrazione trasparente\2025\PERFORMANCE\"/>
    </mc:Choice>
  </mc:AlternateContent>
  <bookViews>
    <workbookView xWindow="192" yWindow="36" windowWidth="18360" windowHeight="7488" activeTab="1"/>
  </bookViews>
  <sheets>
    <sheet name="2024" sheetId="16" r:id="rId1"/>
    <sheet name="2023" sheetId="15" r:id="rId2"/>
    <sheet name="2022" sheetId="14" r:id="rId3"/>
    <sheet name="2021" sheetId="12" r:id="rId4"/>
    <sheet name="2020" sheetId="13" r:id="rId5"/>
    <sheet name="2019" sheetId="11" r:id="rId6"/>
    <sheet name="2018" sheetId="10" r:id="rId7"/>
    <sheet name="2017" sheetId="9" r:id="rId8"/>
    <sheet name="2016" sheetId="8" r:id="rId9"/>
    <sheet name="2015" sheetId="6" r:id="rId10"/>
    <sheet name="2014" sheetId="5" r:id="rId11"/>
    <sheet name="2013" sheetId="4" r:id="rId12"/>
    <sheet name="2012" sheetId="2" r:id="rId13"/>
    <sheet name="2011" sheetId="3" r:id="rId14"/>
    <sheet name="2010" sheetId="1" r:id="rId15"/>
  </sheets>
  <definedNames>
    <definedName name="_xlnm.Print_Area" localSheetId="14">'2010'!$A$1:$F$17</definedName>
    <definedName name="_xlnm.Print_Area" localSheetId="13">'2011'!$A$1:$F$17</definedName>
    <definedName name="_xlnm.Print_Area" localSheetId="12">'2012'!$A$1:$F$17</definedName>
    <definedName name="_xlnm.Print_Area" localSheetId="11">'2013'!$A$1:$F$17</definedName>
    <definedName name="_xlnm.Print_Area" localSheetId="10">'2014'!$A$1:$F$17</definedName>
    <definedName name="_xlnm.Print_Area" localSheetId="9">'2015'!$A$1:$F$17</definedName>
    <definedName name="_xlnm.Print_Area" localSheetId="8">'2016'!$A$1:$F$16</definedName>
    <definedName name="_xlnm.Print_Area" localSheetId="7">'2017'!$A$1:$F$16</definedName>
    <definedName name="_xlnm.Print_Area" localSheetId="6">'2018'!$A$1:$F$16</definedName>
    <definedName name="_xlnm.Print_Area" localSheetId="5">'2019'!$A$1:$F$16</definedName>
  </definedNames>
  <calcPr calcId="162913"/>
</workbook>
</file>

<file path=xl/calcChain.xml><?xml version="1.0" encoding="utf-8"?>
<calcChain xmlns="http://schemas.openxmlformats.org/spreadsheetml/2006/main">
  <c r="D13" i="14" l="1"/>
  <c r="C13" i="6" l="1"/>
  <c r="D13" i="6" s="1"/>
  <c r="D13" i="5" l="1"/>
  <c r="D7" i="6" l="1"/>
  <c r="C7" i="6"/>
  <c r="C13" i="5"/>
  <c r="D7" i="5"/>
  <c r="C7" i="5"/>
  <c r="D7" i="4"/>
  <c r="C7" i="4"/>
  <c r="C13" i="4"/>
  <c r="D13" i="2"/>
  <c r="C13" i="2"/>
  <c r="D7" i="2"/>
  <c r="C7" i="2"/>
  <c r="D13" i="3"/>
  <c r="C13" i="3"/>
  <c r="D7" i="3"/>
  <c r="C7" i="3"/>
  <c r="D7" i="1"/>
  <c r="C7" i="1"/>
  <c r="D13" i="1"/>
  <c r="C13" i="1"/>
</calcChain>
</file>

<file path=xl/sharedStrings.xml><?xml version="1.0" encoding="utf-8"?>
<sst xmlns="http://schemas.openxmlformats.org/spreadsheetml/2006/main" count="359" uniqueCount="50">
  <si>
    <t>Performance 2010</t>
  </si>
  <si>
    <t>personale non dirigente (escluse le posizioni organizzative)</t>
  </si>
  <si>
    <t>risorse complessivamente stanziate</t>
  </si>
  <si>
    <t>risorse effettivamente distribuite</t>
  </si>
  <si>
    <t>Note</t>
  </si>
  <si>
    <t xml:space="preserve">Le parti (delegazione trattante di parte pubblica e le OO.SS. e le RSU  dei dipendenti regionali)  concordano annualmente la quota delle risorse finanziarie disponibili per la contrattazione integrativa da destinare al finanziamento del sistema premiale correlato al sistema di valutazione (art. 17 del Contratto collettivo integrativo 1998-2001 - area non dirigenziale). </t>
  </si>
  <si>
    <t>personale non dirigente: posizioni organizzative</t>
  </si>
  <si>
    <t>Una quota della retribuzione di posizione compresa tra il 15% ed il 35 % è  corrisposta a seguito della valutazione dei risultati raggiunti (art. 44 del CCRL 2002-2005 comparto unico - area non dirigenziale). La retribuzione è di posizione è determinata dalla Giunta regionale all'atto dell'istituzione della PO.</t>
  </si>
  <si>
    <t>personale dirigente (esclusi i Direttori apicali)</t>
  </si>
  <si>
    <t>Direttori apicali</t>
  </si>
  <si>
    <t>Il trattamento economico dei Direttori apicali (Direttori centrali, Vicedirettori centrali e Capo di gabinetto) è stato determinato dalla Giunta regionale  con le DGR 3710/2003 e 1653/2010 (art. 27 del Regolamento di organizzazione della Regione).  Con la DGR 1653/2010  è stata introdotta una parte variabile da corrispondere in relazione alla valutazione dei risultati raggiunti. L'ammontare complessivo è dato dalla somma delle retribuzioni di risultato di tutti i Direttori apicali operanti nell'anno di riferimento.</t>
  </si>
  <si>
    <t>Le parti (delegazione trattante di parte pubblica e le OO.SS. e le RSU  dei dipendenti regionali)  concordano annualmente la quota delle risorse finanziarie disponibili per la contrattazione integrativa da destinare al finanziamento del sistema premiale c</t>
  </si>
  <si>
    <t>Performance 2011</t>
  </si>
  <si>
    <t>Le risorse distribuite sono state concordate nell'accordo provvisorio sul premiale 2011 in data 5/02/2013 ed in quello definitivo dd. 2/02/2015</t>
  </si>
  <si>
    <t>Performance 2012</t>
  </si>
  <si>
    <t>Le risorse distribuite sono state concordate nell'accordo provvisorio sul premiale 2012 in data 5/02/2013.</t>
  </si>
  <si>
    <t>Performance 2013</t>
  </si>
  <si>
    <t>Le risorse distribuite sono state concordate nell'accordo provvisorio sul premiale 2013 in data 5/02/2013.</t>
  </si>
  <si>
    <t>Il trattamento economico dei Direttori apicali (Direttori centrali, Vicedirettori centrali e Capo di gabinetto) è stato determinato dalla Giunta regionale con le DGR 1653/2010 e ridotto con la DGR 1457/2013 (art. 27 del Regolamento di organizzazione della Regione).  Con la DGR 1457/2013 è stata eliminata la parte variabile da corrispondere in relazione alla valutazione dei risultati raggiunti. L'ammontare complessivo è dato dalla somma delle retribuzioni di risultato di tutti i Direttori apicali operanti nell'anno di riferimento.</t>
  </si>
  <si>
    <t>Performance 2014</t>
  </si>
  <si>
    <t>Performance 2015</t>
  </si>
  <si>
    <t>PERSONALE NON DIRIGENTE    (escluse le posizioni organizzative)</t>
  </si>
  <si>
    <t>note</t>
  </si>
  <si>
    <r>
      <rPr>
        <b/>
        <vertAlign val="superscript"/>
        <sz val="11"/>
        <color theme="1"/>
        <rFont val="DecimaWE Rg"/>
      </rPr>
      <t>1</t>
    </r>
    <r>
      <rPr>
        <b/>
        <sz val="11"/>
        <color theme="1"/>
        <rFont val="DecimaWE Rg"/>
      </rPr>
      <t xml:space="preserve"> Le parti concordano annualmente la quota delle risorse finanziarie disponibili per la contrattazione integrativa da destinare al finanziamento del sistema premiale correlato al sistema di valutazione (art. 17 del Contratto collettivo integrativo 1998-2001 - area non dirigenziale). </t>
    </r>
  </si>
  <si>
    <t>POSIZIONI ORGANIZZATIVE</t>
  </si>
  <si>
    <t>Performance 2016</t>
  </si>
  <si>
    <t>Le risorse da distribuire sono state concordate nell'accordo provvisorio sul premiale 2010 dd. 19/03/2012 e nell'accordo definitivo di dd. 5/02/2013.</t>
  </si>
  <si>
    <t>Tutti gli importi sono comprensivi degli oneri riflessi</t>
  </si>
  <si>
    <t xml:space="preserve">Una quota della retribuzione di posizione compresa tra il 15% ed il 35 % è  corrisposta a seguito della valutazione dei risultati raggiunti (art. 44 del CCRL 2002-2005 comparto unico - area non dirigenziale). </t>
  </si>
  <si>
    <t>Il trattamento economico dei Direttori apicali (Direttore generale, Direttori centrali, Vicedirettori centrali e Capo di gabinetto sono determinati dalla Giunta regionale (art. 27 del Regolamento di organizzazione della Regione). Una quota della retribuzione annua del Direttore generale è corrisposta a seguito della valutazione dei risultati raggiunti (DGR 210 del 7 febbraio 2014). Così anche per il direttore centrale alla  salute, integrazione socio sanitaria, politiche sociali e famiglia. Per le altre figure apicali non è stato previsto il compenso incentivante (DGR 1457 del 28 agosto 2013).</t>
  </si>
  <si>
    <t>Le parti concordano annualmente una  quota, compresa tra il 15% ed il 25 %,  delle risorse finanziarie disponibili per la contrattazione integrativa da destinare al finanziamento del sistema premiale correlato al sistema di valutazione  (art. 1 del CCI  - area dirigenziale)  .</t>
  </si>
  <si>
    <t>Le risorse sono state stanziate sulla base delle retribuzioni di posizione liquidatate alle  PO nell'anno precedente (elenco spese personale allegato alla legge di previsone del Bilancio).</t>
  </si>
  <si>
    <t>Dati aggiornati al 29/12/2017</t>
  </si>
  <si>
    <t>Dati aggiornati al 21/12/2018</t>
  </si>
  <si>
    <t>Performance 2017</t>
  </si>
  <si>
    <t>Performance 2018</t>
  </si>
  <si>
    <t>Performance 2019</t>
  </si>
  <si>
    <t>Dati aggiornati al 27/05/2021</t>
  </si>
  <si>
    <t>Dati aggiornati al 31/03/2023</t>
  </si>
  <si>
    <t>Performance 2020</t>
  </si>
  <si>
    <t>Performance 2021</t>
  </si>
  <si>
    <t>Il trattamento economico dei Direttori apicali (Direttore generale, Direttori centrali, Vicedirettori centrali e Capo di gabinetto) sono determinati dalla Giunta regionale (art. 27 del Regolamento di organizzazione della Regione). Una quota della retribuzione annua del Direttore generale è corrisposta a seguito della valutazione dei risultati raggiunti (DGR 210 del 7 febbraio 2014). Per le altre figure apicali non è stato previsto il compenso incentivante (DGR 1457 del 28 agosto 2013).</t>
  </si>
  <si>
    <t>Performance 2022</t>
  </si>
  <si>
    <t>Dati aggiornati al 23/05/2024</t>
  </si>
  <si>
    <t>Performance 2023</t>
  </si>
  <si>
    <t>Dati aggiornati al 26/11/2024</t>
  </si>
  <si>
    <t>Il trattamento economico dei Direttori apicali (Direttore generale, Direttori centrali, Vicedirettori centrali e Capo di gabinetto) sono determinati dalla Giunta regionale (art. 27 del Regolamento di organizzazione della Regione). Una quota della retribuzione annua del Direttore generale fino al 31/07/2023 è corrisposta a seguito della valutazione dei risultati raggiunti (DGR 210 del 7 febbraio 2014). Per le altre figure apicali non è stato previsto il compenso incentivante (DGR 1457 del 28 agosto 2013)</t>
  </si>
  <si>
    <t>Performance 2024</t>
  </si>
  <si>
    <t>Dati aggiornati al 26/09/2025</t>
  </si>
  <si>
    <r>
      <rPr>
        <b/>
        <vertAlign val="superscript"/>
        <sz val="11"/>
        <color theme="1"/>
        <rFont val="DecimaWE Rg"/>
      </rPr>
      <t>1</t>
    </r>
    <r>
      <rPr>
        <b/>
        <sz val="11"/>
        <color theme="1"/>
        <rFont val="DecimaWE Rg"/>
      </rPr>
      <t xml:space="preserve"> Le parti concordano annualmente la quota delle risorse finanziarie disponibili per la contrattazione integrativa da destinare al finanziamento del sistema premiale correlato al sistema di valutazione (art. 4 dell'Accordo Stralcio "Contratto collettivo decentrato integrativo, personale non dirigente, triennio 2019-2021).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</si>
</sst>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quot;€&quot;\ * #,##0.00_-;\-&quot;€&quot;\ * #,##0.00_-;_-&quot;€&quot;\ * &quot;-&quot;??_-;_-@_-"/>
    <numFmt numFmtId="165" formatCode="[$€-2]\ #,##0.00;[Red]\-[$€-2]\ #,##0.00"/>
  </numFmts>
  <fonts count="17" x14ac:knownFonts="1">
    <font>
      <sz val="11"/>
      <color theme="1"/>
      <name val="Calibri"/>
      <family val="2"/>
      <scheme val="minor"/>
    </font>
    <font>
      <sz val="11"/>
      <color theme="1"/>
      <name val="DecimaWE Rg"/>
    </font>
    <font>
      <b/>
      <sz val="12"/>
      <color theme="0"/>
      <name val="DecimaWE Rg"/>
    </font>
    <font>
      <sz val="10"/>
      <name val="Arial"/>
      <family val="2"/>
    </font>
    <font>
      <b/>
      <sz val="11"/>
      <color rgb="FFC00000"/>
      <name val="DecimaWE Rg"/>
    </font>
    <font>
      <b/>
      <sz val="11"/>
      <color theme="1"/>
      <name val="DecimaWE Rg"/>
    </font>
    <font>
      <b/>
      <vertAlign val="superscript"/>
      <sz val="11"/>
      <color theme="1"/>
      <name val="DecimaWE Rg"/>
    </font>
    <font>
      <b/>
      <sz val="14"/>
      <color indexed="8"/>
      <name val="DecimaWE Rg"/>
    </font>
    <font>
      <b/>
      <sz val="12"/>
      <color indexed="8"/>
      <name val="DecimaWE Rg"/>
    </font>
    <font>
      <b/>
      <sz val="12"/>
      <name val="DecimaWE Rg"/>
    </font>
    <font>
      <sz val="10"/>
      <name val="DecimaWE Rg"/>
    </font>
    <font>
      <b/>
      <sz val="28"/>
      <color theme="3"/>
      <name val="DecimaWE Rg"/>
    </font>
    <font>
      <b/>
      <sz val="11"/>
      <color theme="3"/>
      <name val="DecimaWE Rg"/>
    </font>
    <font>
      <sz val="12"/>
      <color indexed="8"/>
      <name val="DecimaWE Rg"/>
    </font>
    <font>
      <b/>
      <u/>
      <sz val="11"/>
      <color theme="1"/>
      <name val="DecimaWE Rg"/>
    </font>
    <font>
      <sz val="10"/>
      <color rgb="FF000000"/>
      <name val="Arial"/>
      <family val="2"/>
    </font>
    <font>
      <b/>
      <sz val="14"/>
      <color rgb="FF000000"/>
      <name val="DecimaWE Rg"/>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rgb="FFFFFFFF"/>
        <bgColor rgb="FF000000"/>
      </patternFill>
    </fill>
  </fills>
  <borders count="35">
    <border>
      <left/>
      <right/>
      <top/>
      <bottom/>
      <diagonal/>
    </border>
    <border>
      <left style="medium">
        <color theme="0"/>
      </left>
      <right style="medium">
        <color theme="0"/>
      </right>
      <top style="medium">
        <color theme="0"/>
      </top>
      <bottom style="medium">
        <color theme="0"/>
      </bottom>
      <diagonal/>
    </border>
    <border>
      <left style="hair">
        <color theme="5" tint="-0.249977111117893"/>
      </left>
      <right style="hair">
        <color theme="5" tint="-0.249977111117893"/>
      </right>
      <top style="hair">
        <color theme="5" tint="-0.249977111117893"/>
      </top>
      <bottom style="hair">
        <color theme="5" tint="-0.249977111117893"/>
      </bottom>
      <diagonal/>
    </border>
    <border>
      <left/>
      <right style="medium">
        <color theme="0"/>
      </right>
      <top/>
      <bottom/>
      <diagonal/>
    </border>
    <border>
      <left/>
      <right/>
      <top/>
      <bottom style="medium">
        <color theme="0"/>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thick">
        <color theme="0"/>
      </top>
      <bottom/>
      <diagonal/>
    </border>
    <border>
      <left style="medium">
        <color theme="0"/>
      </left>
      <right/>
      <top/>
      <bottom style="medium">
        <color theme="0"/>
      </bottom>
      <diagonal/>
    </border>
    <border>
      <left style="hair">
        <color theme="5" tint="-0.249977111117893"/>
      </left>
      <right style="medium">
        <color theme="0"/>
      </right>
      <top style="hair">
        <color theme="5" tint="-0.249977111117893"/>
      </top>
      <bottom style="hair">
        <color theme="5" tint="-0.249977111117893"/>
      </bottom>
      <diagonal/>
    </border>
    <border>
      <left style="medium">
        <color theme="0"/>
      </left>
      <right style="medium">
        <color theme="0"/>
      </right>
      <top/>
      <bottom/>
      <diagonal/>
    </border>
    <border>
      <left style="hair">
        <color theme="5" tint="-0.249977111117893"/>
      </left>
      <right/>
      <top style="hair">
        <color theme="5" tint="-0.249977111117893"/>
      </top>
      <bottom style="hair">
        <color theme="5" tint="-0.249977111117893"/>
      </bottom>
      <diagonal/>
    </border>
    <border>
      <left style="medium">
        <color theme="0"/>
      </left>
      <right style="thin">
        <color theme="3"/>
      </right>
      <top style="medium">
        <color theme="0"/>
      </top>
      <bottom style="medium">
        <color theme="0"/>
      </bottom>
      <diagonal/>
    </border>
    <border>
      <left style="medium">
        <color theme="0"/>
      </left>
      <right style="hair">
        <color theme="5" tint="-0.249977111117893"/>
      </right>
      <top style="medium">
        <color theme="0"/>
      </top>
      <bottom/>
      <diagonal/>
    </border>
    <border>
      <left style="hair">
        <color theme="5" tint="-0.249977111117893"/>
      </left>
      <right style="hair">
        <color theme="5" tint="-0.249977111117893"/>
      </right>
      <top style="medium">
        <color theme="0"/>
      </top>
      <bottom/>
      <diagonal/>
    </border>
    <border>
      <left style="hair">
        <color theme="5" tint="-0.249977111117893"/>
      </left>
      <right style="medium">
        <color theme="0"/>
      </right>
      <top style="medium">
        <color theme="0"/>
      </top>
      <bottom/>
      <diagonal/>
    </border>
    <border>
      <left style="hair">
        <color theme="5" tint="-0.249977111117893"/>
      </left>
      <right/>
      <top style="medium">
        <color theme="0"/>
      </top>
      <bottom style="hair">
        <color theme="5" tint="-0.249977111117893"/>
      </bottom>
      <diagonal/>
    </border>
    <border>
      <left style="medium">
        <color theme="0"/>
      </left>
      <right style="hair">
        <color theme="5" tint="-0.249977111117893"/>
      </right>
      <top style="hair">
        <color theme="5" tint="-0.249977111117893"/>
      </top>
      <bottom/>
      <diagonal/>
    </border>
    <border>
      <left style="hair">
        <color theme="5" tint="-0.249977111117893"/>
      </left>
      <right style="hair">
        <color theme="5" tint="-0.249977111117893"/>
      </right>
      <top style="hair">
        <color theme="5" tint="-0.249977111117893"/>
      </top>
      <bottom/>
      <diagonal/>
    </border>
    <border>
      <left style="hair">
        <color theme="5" tint="-0.249977111117893"/>
      </left>
      <right style="medium">
        <color theme="0"/>
      </right>
      <top style="hair">
        <color theme="5" tint="-0.249977111117893"/>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3"/>
      </left>
      <right style="medium">
        <color theme="3"/>
      </right>
      <top/>
      <bottom/>
      <diagonal/>
    </border>
    <border>
      <left style="medium">
        <color theme="0"/>
      </left>
      <right/>
      <top/>
      <bottom style="double">
        <color theme="0"/>
      </bottom>
      <diagonal/>
    </border>
    <border>
      <left/>
      <right/>
      <top/>
      <bottom style="double">
        <color theme="0"/>
      </bottom>
      <diagonal/>
    </border>
    <border>
      <left/>
      <right style="medium">
        <color theme="0"/>
      </right>
      <top/>
      <bottom style="double">
        <color theme="0"/>
      </bottom>
      <diagonal/>
    </border>
    <border>
      <left style="hair">
        <color rgb="FF963634"/>
      </left>
      <right style="hair">
        <color rgb="FF963634"/>
      </right>
      <top style="hair">
        <color rgb="FF963634"/>
      </top>
      <bottom style="hair">
        <color rgb="FF963634"/>
      </bottom>
      <diagonal/>
    </border>
  </borders>
  <cellStyleXfs count="3">
    <xf numFmtId="0" fontId="0" fillId="0" borderId="0"/>
    <xf numFmtId="0" fontId="3" fillId="0" borderId="0"/>
    <xf numFmtId="0" fontId="15" fillId="0" borderId="0"/>
  </cellStyleXfs>
  <cellXfs count="67">
    <xf numFmtId="0" fontId="0" fillId="0" borderId="0" xfId="0"/>
    <xf numFmtId="0" fontId="1" fillId="3" borderId="0" xfId="0" applyFont="1" applyFill="1" applyBorder="1"/>
    <xf numFmtId="0" fontId="1" fillId="3" borderId="0" xfId="0" applyFont="1" applyFill="1" applyBorder="1" applyAlignment="1">
      <alignment horizontal="center" vertical="center"/>
    </xf>
    <xf numFmtId="0" fontId="1" fillId="3" borderId="0" xfId="0" applyFont="1" applyFill="1" applyBorder="1" applyAlignment="1">
      <alignment vertical="center"/>
    </xf>
    <xf numFmtId="164" fontId="7" fillId="2" borderId="2"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0" fillId="0" borderId="0" xfId="0" applyBorder="1"/>
    <xf numFmtId="0" fontId="0" fillId="0" borderId="0" xfId="0" applyAlignment="1">
      <alignment horizontal="center" vertical="center"/>
    </xf>
    <xf numFmtId="0" fontId="1" fillId="3" borderId="0"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xf numFmtId="0" fontId="1" fillId="3" borderId="0" xfId="0" applyFont="1" applyFill="1" applyAlignment="1">
      <alignment vertical="center"/>
    </xf>
    <xf numFmtId="0" fontId="5" fillId="3" borderId="0" xfId="0" applyFont="1" applyFill="1" applyBorder="1"/>
    <xf numFmtId="0" fontId="2" fillId="4"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 fillId="2" borderId="13" xfId="0" applyFont="1" applyFill="1" applyBorder="1" applyAlignment="1">
      <alignment horizontal="left" vertical="top" wrapText="1"/>
    </xf>
    <xf numFmtId="0" fontId="2" fillId="4" borderId="14" xfId="0" applyFont="1" applyFill="1" applyBorder="1" applyAlignment="1">
      <alignment horizontal="center" vertical="center" wrapText="1"/>
    </xf>
    <xf numFmtId="0" fontId="12" fillId="3" borderId="0" xfId="0" applyFont="1" applyFill="1" applyBorder="1"/>
    <xf numFmtId="164" fontId="7" fillId="2" borderId="15" xfId="0" applyNumberFormat="1" applyFont="1" applyFill="1" applyBorder="1" applyAlignment="1">
      <alignment horizontal="center" vertical="center" wrapText="1"/>
    </xf>
    <xf numFmtId="164" fontId="7" fillId="2" borderId="16"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 fillId="2" borderId="18" xfId="0" applyFont="1" applyFill="1" applyBorder="1" applyAlignment="1">
      <alignment horizontal="left" vertical="top" wrapText="1"/>
    </xf>
    <xf numFmtId="164" fontId="7" fillId="2" borderId="19" xfId="0" applyNumberFormat="1" applyFont="1" applyFill="1" applyBorder="1" applyAlignment="1">
      <alignment horizontal="center" vertical="center" wrapText="1"/>
    </xf>
    <xf numFmtId="164" fontId="7" fillId="2" borderId="20" xfId="0" applyNumberFormat="1" applyFont="1" applyFill="1" applyBorder="1" applyAlignment="1">
      <alignment horizontal="center" vertical="center" wrapText="1"/>
    </xf>
    <xf numFmtId="0" fontId="8" fillId="2" borderId="21" xfId="0" applyFont="1" applyFill="1" applyBorder="1" applyAlignment="1">
      <alignment horizontal="center" vertical="center" wrapText="1"/>
    </xf>
    <xf numFmtId="0" fontId="1" fillId="3" borderId="22" xfId="0" applyFont="1" applyFill="1" applyBorder="1" applyAlignment="1">
      <alignment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1" fillId="3" borderId="25" xfId="0" applyFont="1" applyFill="1" applyBorder="1"/>
    <xf numFmtId="0" fontId="1" fillId="3" borderId="26" xfId="0" applyFont="1" applyFill="1" applyBorder="1"/>
    <xf numFmtId="0" fontId="1" fillId="3" borderId="27" xfId="0" applyFont="1" applyFill="1" applyBorder="1"/>
    <xf numFmtId="0" fontId="1" fillId="3" borderId="28" xfId="0" applyFont="1" applyFill="1" applyBorder="1"/>
    <xf numFmtId="0" fontId="1" fillId="3" borderId="28" xfId="0" applyFont="1" applyFill="1" applyBorder="1" applyAlignment="1">
      <alignment horizontal="center" vertical="center"/>
    </xf>
    <xf numFmtId="0" fontId="4" fillId="3" borderId="28" xfId="0" applyFont="1" applyFill="1" applyBorder="1" applyAlignment="1">
      <alignment horizontal="center" vertical="top"/>
    </xf>
    <xf numFmtId="0" fontId="1" fillId="3" borderId="29" xfId="0" applyFont="1" applyFill="1" applyBorder="1"/>
    <xf numFmtId="0" fontId="1" fillId="3" borderId="30" xfId="0" applyFont="1" applyFill="1" applyBorder="1"/>
    <xf numFmtId="0" fontId="12" fillId="3" borderId="28" xfId="0" applyFont="1" applyFill="1" applyBorder="1" applyAlignment="1">
      <alignment horizontal="center" vertical="top"/>
    </xf>
    <xf numFmtId="0" fontId="13" fillId="2" borderId="11" xfId="0" applyFont="1" applyFill="1" applyBorder="1" applyAlignment="1">
      <alignment horizontal="center" vertical="center" wrapText="1"/>
    </xf>
    <xf numFmtId="0" fontId="14" fillId="3" borderId="0" xfId="0" applyFont="1" applyFill="1" applyBorder="1"/>
    <xf numFmtId="0" fontId="2" fillId="4" borderId="8" xfId="0" applyFont="1" applyFill="1" applyBorder="1" applyAlignment="1">
      <alignment horizontal="center" vertical="center" wrapText="1"/>
    </xf>
    <xf numFmtId="164" fontId="7" fillId="0" borderId="20" xfId="0" applyNumberFormat="1" applyFont="1" applyFill="1" applyBorder="1" applyAlignment="1">
      <alignment horizontal="center" vertical="center" wrapText="1"/>
    </xf>
    <xf numFmtId="44" fontId="8" fillId="2" borderId="11" xfId="0" applyNumberFormat="1" applyFont="1" applyFill="1" applyBorder="1" applyAlignment="1">
      <alignment horizontal="center" vertical="center" wrapText="1"/>
    </xf>
    <xf numFmtId="44" fontId="1" fillId="2" borderId="18" xfId="0" applyNumberFormat="1" applyFont="1" applyFill="1" applyBorder="1" applyAlignment="1">
      <alignment horizontal="left" vertical="top" wrapText="1"/>
    </xf>
    <xf numFmtId="0" fontId="2" fillId="4" borderId="8" xfId="0" applyFont="1" applyFill="1" applyBorder="1" applyAlignment="1">
      <alignment horizontal="center" vertical="center" wrapText="1"/>
    </xf>
    <xf numFmtId="165" fontId="16" fillId="5" borderId="34"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5" fillId="3" borderId="5"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3" xfId="0" applyFont="1" applyFill="1" applyBorder="1" applyAlignment="1">
      <alignment horizontal="left" vertical="top" wrapText="1"/>
    </xf>
    <xf numFmtId="0" fontId="2" fillId="4"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9" fillId="3" borderId="0" xfId="1" applyFont="1" applyFill="1" applyAlignment="1">
      <alignment horizontal="center"/>
    </xf>
    <xf numFmtId="0" fontId="10" fillId="3" borderId="0" xfId="1" applyFont="1" applyFill="1" applyAlignment="1">
      <alignment horizontal="center"/>
    </xf>
    <xf numFmtId="0" fontId="10" fillId="3" borderId="0" xfId="1" applyFont="1" applyFill="1" applyAlignment="1"/>
    <xf numFmtId="0" fontId="10" fillId="3" borderId="0" xfId="1" applyFont="1" applyFill="1" applyAlignment="1">
      <alignment horizontal="center" vertical="center"/>
    </xf>
    <xf numFmtId="0" fontId="10" fillId="3" borderId="0" xfId="1" applyFont="1" applyFill="1" applyAlignment="1">
      <alignment vertical="center"/>
    </xf>
    <xf numFmtId="0" fontId="2" fillId="4" borderId="1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3" borderId="31" xfId="0" applyFont="1" applyFill="1" applyBorder="1" applyAlignment="1">
      <alignment horizontal="left" vertical="top" wrapText="1"/>
    </xf>
    <xf numFmtId="0" fontId="5" fillId="3" borderId="32" xfId="0" applyFont="1" applyFill="1" applyBorder="1" applyAlignment="1">
      <alignment horizontal="left" vertical="top" wrapText="1"/>
    </xf>
    <xf numFmtId="0" fontId="5" fillId="3" borderId="33" xfId="0" applyFont="1" applyFill="1" applyBorder="1" applyAlignment="1">
      <alignment horizontal="left" vertical="top" wrapText="1"/>
    </xf>
  </cellXfs>
  <cellStyles count="3">
    <cellStyle name="Normale" xfId="0" builtinId="0"/>
    <cellStyle name="Normale 2" xfId="1"/>
    <cellStyle name="Normal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7" workbookViewId="0">
      <selection activeCell="B5" sqref="B5:E5"/>
    </sheetView>
  </sheetViews>
  <sheetFormatPr defaultRowHeight="14.4" x14ac:dyDescent="0.3"/>
  <cols>
    <col min="2" max="2" width="49.109375" bestFit="1" customWidth="1"/>
    <col min="3" max="3" width="36.6640625" customWidth="1"/>
    <col min="4" max="4" width="36.109375" customWidth="1"/>
    <col min="5" max="5" width="46.44140625" customWidth="1"/>
  </cols>
  <sheetData>
    <row r="1" spans="1:22" s="3" customFormat="1" ht="42" customHeight="1" x14ac:dyDescent="0.3">
      <c r="A1" s="28"/>
      <c r="B1" s="61" t="s">
        <v>47</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2850624.74</v>
      </c>
      <c r="D4" s="4">
        <v>2290109.23</v>
      </c>
      <c r="E4" s="46"/>
      <c r="F4" s="31"/>
      <c r="G4" s="3"/>
      <c r="H4" s="3"/>
      <c r="I4" s="3"/>
      <c r="L4" s="58"/>
      <c r="M4" s="58"/>
      <c r="N4" s="58"/>
      <c r="O4" s="58"/>
      <c r="P4" s="58"/>
      <c r="Q4" s="58"/>
      <c r="R4" s="58"/>
      <c r="S4" s="58"/>
      <c r="T4" s="58"/>
      <c r="U4" s="59"/>
      <c r="V4" s="59"/>
    </row>
    <row r="5" spans="1:22" s="3" customFormat="1" ht="68.25" customHeight="1" thickBot="1" x14ac:dyDescent="0.35">
      <c r="A5" s="30"/>
      <c r="B5" s="50" t="s">
        <v>49</v>
      </c>
      <c r="C5" s="51"/>
      <c r="D5" s="51"/>
      <c r="E5" s="52"/>
      <c r="F5" s="31"/>
    </row>
    <row r="6" spans="1:22" s="10" customFormat="1" ht="40.5" customHeight="1" thickTop="1" thickBot="1" x14ac:dyDescent="0.4">
      <c r="A6" s="32"/>
      <c r="B6" s="53" t="s">
        <v>24</v>
      </c>
      <c r="C6" s="49"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1150000</v>
      </c>
      <c r="D7" s="4">
        <v>1135989.8799999999</v>
      </c>
      <c r="E7" s="41"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49"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1526717.55</v>
      </c>
      <c r="D10" s="4">
        <v>1416834.4</v>
      </c>
      <c r="E10" s="4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44">
        <v>0</v>
      </c>
      <c r="D13" s="44">
        <v>0</v>
      </c>
      <c r="E13" s="27"/>
      <c r="F13" s="31"/>
      <c r="G13" s="3"/>
      <c r="H13" s="3"/>
      <c r="I13" s="3"/>
      <c r="L13" s="58"/>
      <c r="M13" s="58"/>
      <c r="N13" s="58"/>
      <c r="O13" s="58"/>
      <c r="P13" s="58"/>
      <c r="Q13" s="58"/>
      <c r="R13" s="58"/>
      <c r="S13" s="58"/>
      <c r="T13" s="58"/>
      <c r="U13" s="59"/>
      <c r="V13" s="59"/>
    </row>
    <row r="14" spans="1:22" s="10" customFormat="1" ht="87" customHeight="1" x14ac:dyDescent="0.3">
      <c r="A14" s="32"/>
      <c r="B14" s="50" t="s">
        <v>46</v>
      </c>
      <c r="C14" s="51"/>
      <c r="D14" s="51"/>
      <c r="E14" s="52"/>
      <c r="F14" s="33"/>
    </row>
    <row r="15" spans="1:22" s="10" customFormat="1" x14ac:dyDescent="0.3">
      <c r="A15" s="32"/>
      <c r="B15" s="42" t="s">
        <v>27</v>
      </c>
      <c r="C15" s="2"/>
      <c r="D15" s="1"/>
      <c r="E15" s="1"/>
      <c r="F15" s="33"/>
    </row>
    <row r="16" spans="1:22" s="10" customFormat="1" ht="29.25" customHeight="1" thickBot="1" x14ac:dyDescent="0.35">
      <c r="A16" s="34"/>
      <c r="B16" s="35"/>
      <c r="C16" s="36"/>
      <c r="D16" s="37"/>
      <c r="E16" s="40" t="s">
        <v>48</v>
      </c>
      <c r="F16" s="38"/>
    </row>
  </sheetData>
  <mergeCells count="17">
    <mergeCell ref="B6:B7"/>
    <mergeCell ref="L6:V6"/>
    <mergeCell ref="L7:V7"/>
    <mergeCell ref="B1:E2"/>
    <mergeCell ref="B3:B4"/>
    <mergeCell ref="L3:V3"/>
    <mergeCell ref="L4:V4"/>
    <mergeCell ref="B5:E5"/>
    <mergeCell ref="B14:E14"/>
    <mergeCell ref="B8:E8"/>
    <mergeCell ref="B9:B10"/>
    <mergeCell ref="L9:V9"/>
    <mergeCell ref="L10:V10"/>
    <mergeCell ref="B11:E11"/>
    <mergeCell ref="B12:B13"/>
    <mergeCell ref="L12:V12"/>
    <mergeCell ref="L13:V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workbookViewId="0">
      <selection activeCell="C13" sqref="C13"/>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20</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22</v>
      </c>
      <c r="F3" s="33"/>
      <c r="G3" s="8"/>
      <c r="H3" s="8"/>
      <c r="I3" s="8"/>
      <c r="J3" s="9"/>
      <c r="L3" s="55"/>
      <c r="M3" s="56"/>
      <c r="N3" s="56"/>
      <c r="O3" s="56"/>
      <c r="P3" s="56"/>
      <c r="Q3" s="56"/>
      <c r="R3" s="56"/>
      <c r="S3" s="56"/>
      <c r="T3" s="56"/>
      <c r="U3" s="57"/>
      <c r="V3" s="57"/>
    </row>
    <row r="4" spans="1:22" s="11" customFormat="1" ht="67.5" customHeight="1" thickBot="1" x14ac:dyDescent="0.35">
      <c r="A4" s="30"/>
      <c r="B4" s="54"/>
      <c r="C4" s="4">
        <v>3551501.02</v>
      </c>
      <c r="D4" s="4">
        <v>3344496.5</v>
      </c>
      <c r="E4" s="24"/>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f>536000*1.32993</f>
        <v>712842.48</v>
      </c>
      <c r="D7" s="4">
        <f>483019.06*1.32993</f>
        <v>642381.5384658</v>
      </c>
      <c r="E7" s="17"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988964.98</v>
      </c>
      <c r="D10" s="4">
        <v>988870.89</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6">
        <f>28000*1.32993</f>
        <v>37238.04</v>
      </c>
      <c r="D13" s="26">
        <f>C13</f>
        <v>37238.04</v>
      </c>
      <c r="E13" s="27"/>
      <c r="F13" s="31"/>
      <c r="G13" s="3"/>
      <c r="H13" s="3"/>
      <c r="I13" s="3"/>
      <c r="L13" s="58"/>
      <c r="M13" s="58"/>
      <c r="N13" s="58"/>
      <c r="O13" s="58"/>
      <c r="P13" s="58"/>
      <c r="Q13" s="58"/>
      <c r="R13" s="58"/>
      <c r="S13" s="58"/>
      <c r="T13" s="58"/>
      <c r="U13" s="59"/>
      <c r="V13" s="59"/>
    </row>
    <row r="14" spans="1:22" s="10" customFormat="1" ht="87" customHeight="1" thickBot="1" x14ac:dyDescent="0.35">
      <c r="A14" s="32"/>
      <c r="B14" s="64" t="s">
        <v>29</v>
      </c>
      <c r="C14" s="65"/>
      <c r="D14" s="65"/>
      <c r="E14" s="66"/>
      <c r="F14" s="33"/>
    </row>
    <row r="15" spans="1:22" s="10" customFormat="1" ht="15" thickTop="1" x14ac:dyDescent="0.3">
      <c r="A15" s="32"/>
      <c r="B15" s="12" t="s">
        <v>27</v>
      </c>
      <c r="C15" s="2"/>
      <c r="D15" s="1"/>
      <c r="E15" s="1"/>
      <c r="F15" s="33"/>
    </row>
    <row r="16" spans="1:22" s="10" customFormat="1" x14ac:dyDescent="0.3">
      <c r="A16" s="32"/>
      <c r="B16" s="1"/>
      <c r="C16" s="2"/>
      <c r="D16" s="1"/>
      <c r="E16" s="19" t="s">
        <v>33</v>
      </c>
      <c r="F16" s="33"/>
    </row>
    <row r="17" spans="1:6" s="10" customFormat="1" ht="29.25" customHeight="1" thickBot="1" x14ac:dyDescent="0.35">
      <c r="A17" s="34"/>
      <c r="B17" s="35"/>
      <c r="C17" s="36"/>
      <c r="D17" s="37"/>
      <c r="E17" s="37"/>
      <c r="F17" s="38"/>
    </row>
    <row r="18" spans="1:6" x14ac:dyDescent="0.3">
      <c r="B18" s="6"/>
    </row>
  </sheetData>
  <mergeCells count="17">
    <mergeCell ref="L3:V3"/>
    <mergeCell ref="L6:V6"/>
    <mergeCell ref="L9:V9"/>
    <mergeCell ref="L12:V12"/>
    <mergeCell ref="L13:V13"/>
    <mergeCell ref="L7:V7"/>
    <mergeCell ref="L10:V10"/>
    <mergeCell ref="L4:V4"/>
    <mergeCell ref="B11:E11"/>
    <mergeCell ref="B12:B13"/>
    <mergeCell ref="B14:E14"/>
    <mergeCell ref="B9:B10"/>
    <mergeCell ref="B1:E2"/>
    <mergeCell ref="B3:B4"/>
    <mergeCell ref="B5:E5"/>
    <mergeCell ref="B6:B7"/>
    <mergeCell ref="B8:E8"/>
  </mergeCells>
  <pageMargins left="0.70866141732283472" right="0.70866141732283472" top="0.74803149606299213" bottom="0.74803149606299213" header="0.31496062992125984" footer="0.31496062992125984"/>
  <pageSetup paperSize="9"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workbookViewId="0">
      <selection activeCell="C13" sqref="C13"/>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19</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3268251.97</v>
      </c>
      <c r="D4" s="4">
        <v>2945554.85</v>
      </c>
      <c r="E4" s="24"/>
      <c r="F4" s="31"/>
      <c r="G4" s="3"/>
      <c r="H4" s="3"/>
      <c r="I4" s="3"/>
      <c r="L4" s="58"/>
      <c r="M4" s="58"/>
      <c r="N4" s="58"/>
      <c r="O4" s="58"/>
      <c r="P4" s="58"/>
      <c r="Q4" s="58"/>
      <c r="R4" s="58"/>
      <c r="S4" s="58"/>
      <c r="T4" s="58"/>
      <c r="U4" s="59"/>
      <c r="V4" s="59"/>
    </row>
    <row r="5" spans="1:22" s="3" customFormat="1" ht="68.25" customHeight="1" thickBot="1" x14ac:dyDescent="0.35">
      <c r="A5" s="30"/>
      <c r="B5" s="50" t="s">
        <v>5</v>
      </c>
      <c r="C5" s="51"/>
      <c r="D5" s="51"/>
      <c r="E5" s="52"/>
      <c r="F5" s="31"/>
    </row>
    <row r="6" spans="1:22" s="10" customFormat="1" ht="40.5" customHeight="1" thickTop="1" thickBot="1" x14ac:dyDescent="0.4">
      <c r="A6" s="32"/>
      <c r="B6" s="53" t="s">
        <v>6</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f>536000*1.32893</f>
        <v>712306.48</v>
      </c>
      <c r="D7" s="4">
        <f>535925.39*1.32893</f>
        <v>712207.32853269996</v>
      </c>
      <c r="E7" s="24"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873713.26</v>
      </c>
      <c r="D10" s="4">
        <v>782752.03</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6">
        <f>28000*1.32893</f>
        <v>37210.04</v>
      </c>
      <c r="D13" s="26">
        <f>(16000+8000)*1.32893</f>
        <v>31894.32</v>
      </c>
      <c r="E13" s="27"/>
      <c r="F13" s="31"/>
      <c r="G13" s="3"/>
      <c r="H13" s="3"/>
      <c r="I13" s="3"/>
      <c r="L13" s="58"/>
      <c r="M13" s="58"/>
      <c r="N13" s="58"/>
      <c r="O13" s="58"/>
      <c r="P13" s="58"/>
      <c r="Q13" s="58"/>
      <c r="R13" s="58"/>
      <c r="S13" s="58"/>
      <c r="T13" s="58"/>
      <c r="U13" s="59"/>
      <c r="V13" s="59"/>
    </row>
    <row r="14" spans="1:22" s="10" customFormat="1" ht="87" customHeight="1" thickBot="1" x14ac:dyDescent="0.35">
      <c r="A14" s="32"/>
      <c r="B14" s="64" t="s">
        <v>29</v>
      </c>
      <c r="C14" s="65"/>
      <c r="D14" s="65"/>
      <c r="E14" s="66"/>
      <c r="F14" s="33"/>
    </row>
    <row r="15" spans="1:22" s="10" customFormat="1" ht="15" thickTop="1" x14ac:dyDescent="0.3">
      <c r="A15" s="32"/>
      <c r="B15" s="12" t="s">
        <v>27</v>
      </c>
      <c r="C15" s="2"/>
      <c r="D15" s="1"/>
      <c r="E15" s="1"/>
      <c r="F15" s="33"/>
    </row>
    <row r="16" spans="1:22" s="10" customFormat="1" x14ac:dyDescent="0.3">
      <c r="A16" s="32"/>
      <c r="B16" s="1"/>
      <c r="C16" s="2"/>
      <c r="D16" s="1"/>
      <c r="E16" s="19" t="s">
        <v>32</v>
      </c>
      <c r="F16" s="33"/>
    </row>
    <row r="17" spans="1:6" s="10" customFormat="1" ht="29.25" customHeight="1" thickBot="1" x14ac:dyDescent="0.35">
      <c r="A17" s="34"/>
      <c r="B17" s="35"/>
      <c r="C17" s="36"/>
      <c r="D17" s="37"/>
      <c r="E17" s="37"/>
      <c r="F17" s="38"/>
    </row>
    <row r="18" spans="1:6" x14ac:dyDescent="0.3">
      <c r="B18" s="6"/>
    </row>
  </sheetData>
  <mergeCells count="17">
    <mergeCell ref="L3:V3"/>
    <mergeCell ref="L6:V6"/>
    <mergeCell ref="L9:V9"/>
    <mergeCell ref="L12:V12"/>
    <mergeCell ref="L13:V13"/>
    <mergeCell ref="L7:V7"/>
    <mergeCell ref="L10:V10"/>
    <mergeCell ref="L4:V4"/>
    <mergeCell ref="B11:E11"/>
    <mergeCell ref="B12:B13"/>
    <mergeCell ref="B14:E14"/>
    <mergeCell ref="B1:E2"/>
    <mergeCell ref="B3:B4"/>
    <mergeCell ref="B5:E5"/>
    <mergeCell ref="B6:B7"/>
    <mergeCell ref="B8:E8"/>
    <mergeCell ref="B9:B10"/>
  </mergeCells>
  <pageMargins left="0.70866141732283472" right="0.70866141732283472" top="0.74803149606299213" bottom="0.74803149606299213" header="0.31496062992125984" footer="0.31496062992125984"/>
  <pageSetup paperSize="9"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workbookViewId="0">
      <selection activeCell="C13" sqref="C13"/>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16</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2797641.9</v>
      </c>
      <c r="D4" s="4">
        <v>2797641.9</v>
      </c>
      <c r="E4" s="17" t="s">
        <v>17</v>
      </c>
      <c r="F4" s="31"/>
      <c r="G4" s="3"/>
      <c r="H4" s="3"/>
      <c r="I4" s="3"/>
      <c r="L4" s="58"/>
      <c r="M4" s="58"/>
      <c r="N4" s="58"/>
      <c r="O4" s="58"/>
      <c r="P4" s="58"/>
      <c r="Q4" s="58"/>
      <c r="R4" s="58"/>
      <c r="S4" s="58"/>
      <c r="T4" s="58"/>
      <c r="U4" s="59"/>
      <c r="V4" s="59"/>
    </row>
    <row r="5" spans="1:22" s="3" customFormat="1" ht="68.25" customHeight="1" thickBot="1" x14ac:dyDescent="0.35">
      <c r="A5" s="30"/>
      <c r="B5" s="50" t="s">
        <v>5</v>
      </c>
      <c r="C5" s="51"/>
      <c r="D5" s="51"/>
      <c r="E5" s="52"/>
      <c r="F5" s="31"/>
    </row>
    <row r="6" spans="1:22" s="10" customFormat="1" ht="40.5" customHeight="1" thickTop="1" thickBot="1" x14ac:dyDescent="0.4">
      <c r="A6" s="32"/>
      <c r="B6" s="53" t="s">
        <v>6</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f>602530.02*1.32893</f>
        <v>800720.21947859996</v>
      </c>
      <c r="D7" s="4">
        <f>588930.1*1.32893</f>
        <v>782646.87779299996</v>
      </c>
      <c r="E7" s="17"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890408.42</v>
      </c>
      <c r="D10" s="4">
        <v>890408.42</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6">
        <f>16667.67*1.32893</f>
        <v>22150.166693099996</v>
      </c>
      <c r="D13" s="26">
        <v>0</v>
      </c>
      <c r="E13" s="27"/>
      <c r="F13" s="31"/>
      <c r="G13" s="3"/>
      <c r="H13" s="3"/>
      <c r="I13" s="3"/>
      <c r="L13" s="58"/>
      <c r="M13" s="58"/>
      <c r="N13" s="58"/>
      <c r="O13" s="58"/>
      <c r="P13" s="58"/>
      <c r="Q13" s="58"/>
      <c r="R13" s="58"/>
      <c r="S13" s="58"/>
      <c r="T13" s="58"/>
      <c r="U13" s="59"/>
      <c r="V13" s="59"/>
    </row>
    <row r="14" spans="1:22" s="10" customFormat="1" ht="87" customHeight="1" x14ac:dyDescent="0.3">
      <c r="A14" s="32"/>
      <c r="B14" s="50" t="s">
        <v>18</v>
      </c>
      <c r="C14" s="51"/>
      <c r="D14" s="51"/>
      <c r="E14" s="52"/>
      <c r="F14" s="33"/>
    </row>
    <row r="15" spans="1:22" s="10" customFormat="1" x14ac:dyDescent="0.3">
      <c r="A15" s="32"/>
      <c r="B15" s="12" t="s">
        <v>27</v>
      </c>
      <c r="C15" s="2"/>
      <c r="D15" s="1"/>
      <c r="E15" s="1"/>
      <c r="F15" s="33"/>
    </row>
    <row r="16" spans="1:22" s="10" customFormat="1" x14ac:dyDescent="0.3">
      <c r="A16" s="32"/>
      <c r="B16" s="1"/>
      <c r="C16" s="2"/>
      <c r="D16" s="1"/>
      <c r="E16" s="19" t="s">
        <v>32</v>
      </c>
      <c r="F16" s="33"/>
    </row>
    <row r="17" spans="1:6" s="10" customFormat="1" ht="29.25" customHeight="1" thickBot="1" x14ac:dyDescent="0.35">
      <c r="A17" s="34"/>
      <c r="B17" s="35"/>
      <c r="C17" s="36"/>
      <c r="D17" s="37"/>
      <c r="E17" s="37"/>
      <c r="F17" s="38"/>
    </row>
    <row r="18" spans="1:6" x14ac:dyDescent="0.3">
      <c r="B18" s="6"/>
    </row>
  </sheetData>
  <mergeCells count="17">
    <mergeCell ref="L3:V3"/>
    <mergeCell ref="L6:V6"/>
    <mergeCell ref="L9:V9"/>
    <mergeCell ref="L12:V12"/>
    <mergeCell ref="L13:V13"/>
    <mergeCell ref="L7:V7"/>
    <mergeCell ref="L10:V10"/>
    <mergeCell ref="L4:V4"/>
    <mergeCell ref="B11:E11"/>
    <mergeCell ref="B12:B13"/>
    <mergeCell ref="B14:E14"/>
    <mergeCell ref="B1:E2"/>
    <mergeCell ref="B3:B4"/>
    <mergeCell ref="B5:E5"/>
    <mergeCell ref="B6:B7"/>
    <mergeCell ref="B8:E8"/>
    <mergeCell ref="B9:B10"/>
  </mergeCells>
  <pageMargins left="0.70866141732283472" right="0.70866141732283472" top="0.74803149606299213" bottom="0.74803149606299213" header="0.31496062992125984" footer="0.31496062992125984"/>
  <pageSetup paperSize="9"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workbookViewId="0">
      <selection activeCell="B1" sqref="B1:E2"/>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14</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2797641.9</v>
      </c>
      <c r="D4" s="4">
        <v>2797641.9</v>
      </c>
      <c r="E4" s="24" t="s">
        <v>15</v>
      </c>
      <c r="F4" s="31"/>
      <c r="G4" s="3"/>
      <c r="H4" s="3"/>
      <c r="I4" s="3"/>
      <c r="L4" s="58"/>
      <c r="M4" s="58"/>
      <c r="N4" s="58"/>
      <c r="O4" s="58"/>
      <c r="P4" s="58"/>
      <c r="Q4" s="58"/>
      <c r="R4" s="58"/>
      <c r="S4" s="58"/>
      <c r="T4" s="58"/>
      <c r="U4" s="59"/>
      <c r="V4" s="59"/>
    </row>
    <row r="5" spans="1:22" s="3" customFormat="1" ht="68.25" customHeight="1" thickBot="1" x14ac:dyDescent="0.35">
      <c r="A5" s="30"/>
      <c r="B5" s="50" t="s">
        <v>5</v>
      </c>
      <c r="C5" s="51"/>
      <c r="D5" s="51"/>
      <c r="E5" s="52"/>
      <c r="F5" s="31"/>
    </row>
    <row r="6" spans="1:22" s="10" customFormat="1" ht="40.5" customHeight="1" thickTop="1" thickBot="1" x14ac:dyDescent="0.4">
      <c r="A6" s="32"/>
      <c r="B6" s="53" t="s">
        <v>6</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f>599082.51*1.32893</f>
        <v>796138.72001429996</v>
      </c>
      <c r="D7" s="4">
        <f>579353.99*1.32893</f>
        <v>769920.89793069998</v>
      </c>
      <c r="E7" s="17"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929363.79</v>
      </c>
      <c r="D10" s="4">
        <v>929363.79</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0">
        <f>257659.13*1.32893</f>
        <v>342410.94763090002</v>
      </c>
      <c r="D13" s="21">
        <f>245270.46*1.32893</f>
        <v>325947.27240779996</v>
      </c>
      <c r="E13" s="22"/>
      <c r="F13" s="31"/>
      <c r="G13" s="3"/>
      <c r="H13" s="3"/>
      <c r="I13" s="3"/>
      <c r="L13" s="58"/>
      <c r="M13" s="58"/>
      <c r="N13" s="58"/>
      <c r="O13" s="58"/>
      <c r="P13" s="58"/>
      <c r="Q13" s="58"/>
      <c r="R13" s="58"/>
      <c r="S13" s="58"/>
      <c r="T13" s="58"/>
      <c r="U13" s="59"/>
      <c r="V13" s="59"/>
    </row>
    <row r="14" spans="1:22" s="10" customFormat="1" ht="87" customHeight="1" x14ac:dyDescent="0.3">
      <c r="A14" s="32"/>
      <c r="B14" s="50" t="s">
        <v>10</v>
      </c>
      <c r="C14" s="51"/>
      <c r="D14" s="51"/>
      <c r="E14" s="52"/>
      <c r="F14" s="33"/>
    </row>
    <row r="15" spans="1:22" s="10" customFormat="1" x14ac:dyDescent="0.3">
      <c r="A15" s="32"/>
      <c r="B15" s="12" t="s">
        <v>27</v>
      </c>
      <c r="C15" s="2"/>
      <c r="D15" s="1"/>
      <c r="E15" s="1"/>
      <c r="F15" s="33"/>
    </row>
    <row r="16" spans="1:22" s="10" customFormat="1" x14ac:dyDescent="0.3">
      <c r="A16" s="32"/>
      <c r="B16" s="1"/>
      <c r="C16" s="2"/>
      <c r="D16" s="1"/>
      <c r="E16" s="19" t="s">
        <v>32</v>
      </c>
      <c r="F16" s="33"/>
    </row>
    <row r="17" spans="1:6" s="10" customFormat="1" ht="29.25" customHeight="1" thickBot="1" x14ac:dyDescent="0.35">
      <c r="A17" s="34"/>
      <c r="B17" s="35"/>
      <c r="C17" s="36"/>
      <c r="D17" s="37"/>
      <c r="E17" s="37"/>
      <c r="F17" s="38"/>
    </row>
    <row r="18" spans="1:6" x14ac:dyDescent="0.3">
      <c r="B18" s="6"/>
    </row>
  </sheetData>
  <mergeCells count="17">
    <mergeCell ref="L3:V3"/>
    <mergeCell ref="L6:V6"/>
    <mergeCell ref="L9:V9"/>
    <mergeCell ref="L12:V12"/>
    <mergeCell ref="L13:V13"/>
    <mergeCell ref="L7:V7"/>
    <mergeCell ref="L10:V10"/>
    <mergeCell ref="L4:V4"/>
    <mergeCell ref="B11:E11"/>
    <mergeCell ref="B12:B13"/>
    <mergeCell ref="B14:E14"/>
    <mergeCell ref="B1:E2"/>
    <mergeCell ref="B3:B4"/>
    <mergeCell ref="B5:E5"/>
    <mergeCell ref="B6:B7"/>
    <mergeCell ref="B8:E8"/>
    <mergeCell ref="B9:B10"/>
  </mergeCells>
  <pageMargins left="0.70866141732283472" right="0.70866141732283472" top="0.74803149606299213" bottom="0.74803149606299213" header="0.31496062992125984" footer="0.31496062992125984"/>
  <pageSetup paperSize="9"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workbookViewId="0">
      <selection activeCell="B8" sqref="B8:E8"/>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12</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2635096.79</v>
      </c>
      <c r="D4" s="4">
        <v>2617597.92</v>
      </c>
      <c r="E4" s="17" t="s">
        <v>13</v>
      </c>
      <c r="F4" s="31"/>
      <c r="G4" s="3"/>
      <c r="H4" s="3"/>
      <c r="I4" s="3"/>
      <c r="L4" s="58"/>
      <c r="M4" s="58"/>
      <c r="N4" s="58"/>
      <c r="O4" s="58"/>
      <c r="P4" s="58"/>
      <c r="Q4" s="58"/>
      <c r="R4" s="58"/>
      <c r="S4" s="58"/>
      <c r="T4" s="58"/>
      <c r="U4" s="59"/>
      <c r="V4" s="59"/>
    </row>
    <row r="5" spans="1:22" s="3" customFormat="1" ht="68.25" customHeight="1" thickBot="1" x14ac:dyDescent="0.35">
      <c r="A5" s="30"/>
      <c r="B5" s="50" t="s">
        <v>5</v>
      </c>
      <c r="C5" s="51"/>
      <c r="D5" s="51"/>
      <c r="E5" s="52"/>
      <c r="F5" s="31"/>
    </row>
    <row r="6" spans="1:22" s="10" customFormat="1" ht="40.5" customHeight="1" thickTop="1" thickBot="1" x14ac:dyDescent="0.4">
      <c r="A6" s="32"/>
      <c r="B6" s="53" t="s">
        <v>6</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f>595656.46*1.33093</f>
        <v>792777.05230779992</v>
      </c>
      <c r="D7" s="4">
        <f>576247.71*1.33093</f>
        <v>766945.36467029992</v>
      </c>
      <c r="E7" s="24"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1029465.01</v>
      </c>
      <c r="D10" s="4">
        <v>917330.32</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5">
        <f>184278.21*1.33093</f>
        <v>245261.39803529999</v>
      </c>
      <c r="D13" s="26">
        <f>159823.51*1.33093</f>
        <v>212713.90416430001</v>
      </c>
      <c r="E13" s="27"/>
      <c r="F13" s="31"/>
      <c r="G13" s="3"/>
      <c r="H13" s="3"/>
      <c r="I13" s="3"/>
      <c r="L13" s="58"/>
      <c r="M13" s="58"/>
      <c r="N13" s="58"/>
      <c r="O13" s="58"/>
      <c r="P13" s="58"/>
      <c r="Q13" s="58"/>
      <c r="R13" s="58"/>
      <c r="S13" s="58"/>
      <c r="T13" s="58"/>
      <c r="U13" s="59"/>
      <c r="V13" s="59"/>
    </row>
    <row r="14" spans="1:22" s="10" customFormat="1" ht="87" customHeight="1" x14ac:dyDescent="0.3">
      <c r="A14" s="32"/>
      <c r="B14" s="50" t="s">
        <v>10</v>
      </c>
      <c r="C14" s="51"/>
      <c r="D14" s="51"/>
      <c r="E14" s="52"/>
      <c r="F14" s="33"/>
    </row>
    <row r="15" spans="1:22" s="10" customFormat="1" x14ac:dyDescent="0.3">
      <c r="A15" s="32"/>
      <c r="B15" s="12" t="s">
        <v>27</v>
      </c>
      <c r="C15" s="2"/>
      <c r="D15" s="1"/>
      <c r="E15" s="1"/>
      <c r="F15" s="33"/>
    </row>
    <row r="16" spans="1:22" s="10" customFormat="1" x14ac:dyDescent="0.3">
      <c r="A16" s="32"/>
      <c r="B16" s="1"/>
      <c r="C16" s="2"/>
      <c r="D16" s="1"/>
      <c r="E16" s="19" t="s">
        <v>32</v>
      </c>
      <c r="F16" s="33"/>
    </row>
    <row r="17" spans="1:6" s="10" customFormat="1" ht="29.25" customHeight="1" thickBot="1" x14ac:dyDescent="0.35">
      <c r="A17" s="34"/>
      <c r="B17" s="35"/>
      <c r="C17" s="36"/>
      <c r="D17" s="37"/>
      <c r="E17" s="37"/>
      <c r="F17" s="38"/>
    </row>
    <row r="18" spans="1:6" x14ac:dyDescent="0.3">
      <c r="B18" s="6"/>
    </row>
  </sheetData>
  <mergeCells count="17">
    <mergeCell ref="L3:V3"/>
    <mergeCell ref="L6:V6"/>
    <mergeCell ref="L9:V9"/>
    <mergeCell ref="L12:V12"/>
    <mergeCell ref="L13:V13"/>
    <mergeCell ref="L7:V7"/>
    <mergeCell ref="L10:V10"/>
    <mergeCell ref="L4:V4"/>
    <mergeCell ref="B11:E11"/>
    <mergeCell ref="B12:B13"/>
    <mergeCell ref="B14:E14"/>
    <mergeCell ref="B9:B10"/>
    <mergeCell ref="B1:E2"/>
    <mergeCell ref="B3:B4"/>
    <mergeCell ref="B5:E5"/>
    <mergeCell ref="B6:B7"/>
    <mergeCell ref="B8:E8"/>
  </mergeCells>
  <pageMargins left="0.70866141732283472" right="0.70866141732283472" top="0.74803149606299213" bottom="0.74803149606299213" header="0.31496062992125984" footer="0.31496062992125984"/>
  <pageSetup paperSize="9" scale="5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Normal="100" workbookViewId="0">
      <selection activeCell="C4" sqref="C4"/>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0</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1</v>
      </c>
      <c r="C3" s="13" t="s">
        <v>2</v>
      </c>
      <c r="D3" s="14" t="s">
        <v>3</v>
      </c>
      <c r="E3" s="14" t="s">
        <v>4</v>
      </c>
      <c r="F3" s="39"/>
      <c r="G3" s="8"/>
      <c r="H3" s="8"/>
      <c r="I3" s="8"/>
      <c r="J3" s="9"/>
      <c r="L3" s="55"/>
      <c r="M3" s="56"/>
      <c r="N3" s="56"/>
      <c r="O3" s="56"/>
      <c r="P3" s="56"/>
      <c r="Q3" s="56"/>
      <c r="R3" s="56"/>
      <c r="S3" s="56"/>
      <c r="T3" s="56"/>
      <c r="U3" s="57"/>
      <c r="V3" s="57"/>
    </row>
    <row r="4" spans="1:22" s="11" customFormat="1" ht="67.5" customHeight="1" thickBot="1" x14ac:dyDescent="0.35">
      <c r="A4" s="30"/>
      <c r="B4" s="54"/>
      <c r="C4" s="4">
        <v>2861686.62</v>
      </c>
      <c r="D4" s="4">
        <v>2853614.84</v>
      </c>
      <c r="E4" s="17" t="s">
        <v>26</v>
      </c>
      <c r="F4" s="31"/>
      <c r="G4" s="3"/>
      <c r="H4" s="3"/>
      <c r="I4" s="3"/>
      <c r="L4" s="58"/>
      <c r="M4" s="58"/>
      <c r="N4" s="58"/>
      <c r="O4" s="58"/>
      <c r="P4" s="58"/>
      <c r="Q4" s="58"/>
      <c r="R4" s="58"/>
      <c r="S4" s="58"/>
      <c r="T4" s="58"/>
      <c r="U4" s="59"/>
      <c r="V4" s="59"/>
    </row>
    <row r="5" spans="1:22" s="3" customFormat="1" ht="68.25" customHeight="1" thickBot="1" x14ac:dyDescent="0.35">
      <c r="A5" s="30"/>
      <c r="B5" s="50" t="s">
        <v>11</v>
      </c>
      <c r="C5" s="51"/>
      <c r="D5" s="51"/>
      <c r="E5" s="52"/>
      <c r="F5" s="31"/>
    </row>
    <row r="6" spans="1:22" s="10" customFormat="1" ht="40.5" customHeight="1" thickTop="1" thickBot="1" x14ac:dyDescent="0.4">
      <c r="A6" s="32"/>
      <c r="B6" s="53" t="s">
        <v>6</v>
      </c>
      <c r="C6" s="16" t="s">
        <v>2</v>
      </c>
      <c r="D6" s="15" t="s">
        <v>3</v>
      </c>
      <c r="E6" s="14" t="s">
        <v>4</v>
      </c>
      <c r="F6" s="39"/>
      <c r="G6" s="8"/>
      <c r="H6" s="8"/>
      <c r="I6" s="8"/>
      <c r="J6" s="9"/>
      <c r="L6" s="55"/>
      <c r="M6" s="56"/>
      <c r="N6" s="56"/>
      <c r="O6" s="56"/>
      <c r="P6" s="56"/>
      <c r="Q6" s="56"/>
      <c r="R6" s="56"/>
      <c r="S6" s="56"/>
      <c r="T6" s="56"/>
      <c r="U6" s="57"/>
      <c r="V6" s="57"/>
    </row>
    <row r="7" spans="1:22" s="11" customFormat="1" ht="69.75" customHeight="1" thickBot="1" x14ac:dyDescent="0.35">
      <c r="A7" s="30"/>
      <c r="B7" s="54"/>
      <c r="C7" s="4">
        <f>600000*1.32993</f>
        <v>797958</v>
      </c>
      <c r="D7" s="4">
        <f>420047.32*1.32993</f>
        <v>558633.53228759998</v>
      </c>
      <c r="E7" s="24" t="s">
        <v>31</v>
      </c>
      <c r="F7" s="31"/>
      <c r="G7" s="3"/>
      <c r="H7" s="3"/>
      <c r="I7" s="3"/>
      <c r="L7" s="58"/>
      <c r="M7" s="58"/>
      <c r="N7" s="58"/>
      <c r="O7" s="58"/>
      <c r="P7" s="58"/>
      <c r="Q7" s="58"/>
      <c r="R7" s="58"/>
      <c r="S7" s="58"/>
      <c r="T7" s="58"/>
      <c r="U7" s="59"/>
      <c r="V7" s="59"/>
    </row>
    <row r="8" spans="1:22" s="3" customFormat="1" ht="65.25" customHeight="1" thickBot="1" x14ac:dyDescent="0.35">
      <c r="A8" s="30"/>
      <c r="B8" s="50" t="s">
        <v>28</v>
      </c>
      <c r="C8" s="51"/>
      <c r="D8" s="51"/>
      <c r="E8" s="52"/>
      <c r="F8" s="31"/>
    </row>
    <row r="9" spans="1:22" s="10" customFormat="1" ht="40.5" customHeight="1" thickTop="1" thickBot="1" x14ac:dyDescent="0.4">
      <c r="A9" s="32"/>
      <c r="B9" s="53" t="s">
        <v>8</v>
      </c>
      <c r="C9" s="16" t="s">
        <v>2</v>
      </c>
      <c r="D9" s="15" t="s">
        <v>3</v>
      </c>
      <c r="E9" s="18"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1096241.1200000001</v>
      </c>
      <c r="D10" s="4">
        <v>942384.06</v>
      </c>
      <c r="E10" s="23"/>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0">
        <f>34062.14*1.32993</f>
        <v>45300.261850200004</v>
      </c>
      <c r="D13" s="21">
        <f>33371.36*1.32993</f>
        <v>44381.572804800002</v>
      </c>
      <c r="E13" s="22"/>
      <c r="F13" s="31"/>
      <c r="G13" s="3"/>
      <c r="H13" s="3"/>
      <c r="I13" s="3"/>
      <c r="L13" s="58"/>
      <c r="M13" s="58"/>
      <c r="N13" s="58"/>
      <c r="O13" s="58"/>
      <c r="P13" s="58"/>
      <c r="Q13" s="58"/>
      <c r="R13" s="58"/>
      <c r="S13" s="58"/>
      <c r="T13" s="58"/>
      <c r="U13" s="59"/>
      <c r="V13" s="59"/>
    </row>
    <row r="14" spans="1:22" s="10" customFormat="1" ht="87" customHeight="1" x14ac:dyDescent="0.3">
      <c r="A14" s="32"/>
      <c r="B14" s="50" t="s">
        <v>10</v>
      </c>
      <c r="C14" s="51"/>
      <c r="D14" s="51"/>
      <c r="E14" s="52"/>
      <c r="F14" s="33"/>
    </row>
    <row r="15" spans="1:22" s="10" customFormat="1" x14ac:dyDescent="0.3">
      <c r="A15" s="32"/>
      <c r="B15" s="12" t="s">
        <v>27</v>
      </c>
      <c r="C15" s="2"/>
      <c r="D15" s="1"/>
      <c r="E15" s="1"/>
      <c r="F15" s="33"/>
    </row>
    <row r="16" spans="1:22" s="10" customFormat="1" x14ac:dyDescent="0.3">
      <c r="A16" s="32"/>
      <c r="B16" s="1"/>
      <c r="C16" s="2"/>
      <c r="D16" s="1"/>
      <c r="E16" s="19" t="s">
        <v>32</v>
      </c>
      <c r="F16" s="33"/>
    </row>
    <row r="17" spans="1:6" s="10" customFormat="1" ht="29.25" customHeight="1" thickBot="1" x14ac:dyDescent="0.35">
      <c r="A17" s="34"/>
      <c r="B17" s="35"/>
      <c r="C17" s="36"/>
      <c r="D17" s="37"/>
      <c r="E17" s="37"/>
      <c r="F17" s="38"/>
    </row>
    <row r="18" spans="1:6" x14ac:dyDescent="0.3">
      <c r="B18" s="6"/>
    </row>
  </sheetData>
  <mergeCells count="17">
    <mergeCell ref="L9:V9"/>
    <mergeCell ref="L12:V12"/>
    <mergeCell ref="L13:V13"/>
    <mergeCell ref="L7:V7"/>
    <mergeCell ref="L10:V10"/>
    <mergeCell ref="B1:E2"/>
    <mergeCell ref="B5:E5"/>
    <mergeCell ref="B6:B7"/>
    <mergeCell ref="B8:E8"/>
    <mergeCell ref="L3:V3"/>
    <mergeCell ref="L6:V6"/>
    <mergeCell ref="L4:V4"/>
    <mergeCell ref="B14:E14"/>
    <mergeCell ref="B9:B10"/>
    <mergeCell ref="B11:E11"/>
    <mergeCell ref="B12:B13"/>
    <mergeCell ref="B3:B4"/>
  </mergeCells>
  <pageMargins left="0.70866141732283472" right="0.70866141732283472"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abSelected="1" topLeftCell="A7" workbookViewId="0">
      <selection activeCell="D4" sqref="D4"/>
    </sheetView>
  </sheetViews>
  <sheetFormatPr defaultRowHeight="14.4" x14ac:dyDescent="0.3"/>
  <cols>
    <col min="2" max="2" width="49.109375" bestFit="1" customWidth="1"/>
    <col min="3" max="3" width="36.6640625" customWidth="1"/>
    <col min="4" max="4" width="36.109375" customWidth="1"/>
    <col min="5" max="5" width="46.44140625" customWidth="1"/>
  </cols>
  <sheetData>
    <row r="1" spans="1:22" s="3" customFormat="1" ht="42" customHeight="1" x14ac:dyDescent="0.3">
      <c r="A1" s="28"/>
      <c r="B1" s="61" t="s">
        <v>44</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3615852.8665915998</v>
      </c>
      <c r="D4" s="4">
        <v>3292647.38</v>
      </c>
      <c r="E4" s="46"/>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47"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1060000</v>
      </c>
      <c r="D7" s="4">
        <v>1046769.38</v>
      </c>
      <c r="E7" s="41"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47"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1840368.87</v>
      </c>
      <c r="D10" s="4">
        <v>1607713.26</v>
      </c>
      <c r="E10" s="4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44">
        <v>11666.666666666668</v>
      </c>
      <c r="D13" s="44">
        <v>11666.666666666668</v>
      </c>
      <c r="E13" s="27"/>
      <c r="F13" s="31"/>
      <c r="G13" s="3"/>
      <c r="H13" s="3"/>
      <c r="I13" s="3"/>
      <c r="L13" s="58"/>
      <c r="M13" s="58"/>
      <c r="N13" s="58"/>
      <c r="O13" s="58"/>
      <c r="P13" s="58"/>
      <c r="Q13" s="58"/>
      <c r="R13" s="58"/>
      <c r="S13" s="58"/>
      <c r="T13" s="58"/>
      <c r="U13" s="59"/>
      <c r="V13" s="59"/>
    </row>
    <row r="14" spans="1:22" s="10" customFormat="1" ht="87" customHeight="1" x14ac:dyDescent="0.3">
      <c r="A14" s="32"/>
      <c r="B14" s="50" t="s">
        <v>46</v>
      </c>
      <c r="C14" s="51"/>
      <c r="D14" s="51"/>
      <c r="E14" s="52"/>
      <c r="F14" s="33"/>
    </row>
    <row r="15" spans="1:22" s="10" customFormat="1" x14ac:dyDescent="0.3">
      <c r="A15" s="32"/>
      <c r="B15" s="42" t="s">
        <v>27</v>
      </c>
      <c r="C15" s="2"/>
      <c r="D15" s="1"/>
      <c r="E15" s="1"/>
      <c r="F15" s="33"/>
    </row>
    <row r="16" spans="1:22" s="10" customFormat="1" ht="29.25" customHeight="1" thickBot="1" x14ac:dyDescent="0.35">
      <c r="A16" s="34"/>
      <c r="B16" s="35"/>
      <c r="C16" s="36"/>
      <c r="D16" s="37"/>
      <c r="E16" s="40" t="s">
        <v>45</v>
      </c>
      <c r="F16" s="38"/>
    </row>
  </sheetData>
  <mergeCells count="17">
    <mergeCell ref="B6:B7"/>
    <mergeCell ref="L6:V6"/>
    <mergeCell ref="L7:V7"/>
    <mergeCell ref="B1:E2"/>
    <mergeCell ref="B3:B4"/>
    <mergeCell ref="L3:V3"/>
    <mergeCell ref="L4:V4"/>
    <mergeCell ref="B5:E5"/>
    <mergeCell ref="B14:E14"/>
    <mergeCell ref="B8:E8"/>
    <mergeCell ref="B9:B10"/>
    <mergeCell ref="L9:V9"/>
    <mergeCell ref="L10:V10"/>
    <mergeCell ref="B11:E11"/>
    <mergeCell ref="B12:B13"/>
    <mergeCell ref="L12:V12"/>
    <mergeCell ref="L13:V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8" workbookViewId="0">
      <selection activeCell="B14" sqref="B14:E14"/>
    </sheetView>
  </sheetViews>
  <sheetFormatPr defaultRowHeight="14.4" x14ac:dyDescent="0.3"/>
  <cols>
    <col min="2" max="2" width="49.109375" bestFit="1" customWidth="1"/>
    <col min="3" max="3" width="36.6640625" customWidth="1"/>
    <col min="4" max="4" width="36.109375" customWidth="1"/>
    <col min="5" max="5" width="46.44140625" customWidth="1"/>
  </cols>
  <sheetData>
    <row r="1" spans="1:22" s="3" customFormat="1" ht="42" customHeight="1" x14ac:dyDescent="0.3">
      <c r="A1" s="28"/>
      <c r="B1" s="61" t="s">
        <v>42</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3615852.8665915998</v>
      </c>
      <c r="D4" s="4">
        <v>3064047.13295341</v>
      </c>
      <c r="E4" s="46"/>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43"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1369730</v>
      </c>
      <c r="D7" s="4">
        <v>1251567.8224222816</v>
      </c>
      <c r="E7" s="41"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43"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1836573.27</v>
      </c>
      <c r="D10" s="4">
        <v>1752709.6741283333</v>
      </c>
      <c r="E10" s="4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44">
        <v>20000</v>
      </c>
      <c r="D13" s="44">
        <f>C13</f>
        <v>20000</v>
      </c>
      <c r="E13" s="27"/>
      <c r="F13" s="31"/>
      <c r="G13" s="3"/>
      <c r="H13" s="3"/>
      <c r="I13" s="3"/>
      <c r="L13" s="58"/>
      <c r="M13" s="58"/>
      <c r="N13" s="58"/>
      <c r="O13" s="58"/>
      <c r="P13" s="58"/>
      <c r="Q13" s="58"/>
      <c r="R13" s="58"/>
      <c r="S13" s="58"/>
      <c r="T13" s="58"/>
      <c r="U13" s="59"/>
      <c r="V13" s="59"/>
    </row>
    <row r="14" spans="1:22" s="10" customFormat="1" ht="87" customHeight="1" x14ac:dyDescent="0.3">
      <c r="A14" s="32"/>
      <c r="B14" s="50" t="s">
        <v>41</v>
      </c>
      <c r="C14" s="51"/>
      <c r="D14" s="51"/>
      <c r="E14" s="52"/>
      <c r="F14" s="33"/>
    </row>
    <row r="15" spans="1:22" s="10" customFormat="1" x14ac:dyDescent="0.3">
      <c r="A15" s="32"/>
      <c r="B15" s="42" t="s">
        <v>27</v>
      </c>
      <c r="C15" s="2"/>
      <c r="D15" s="1"/>
      <c r="E15" s="1"/>
      <c r="F15" s="33"/>
    </row>
    <row r="16" spans="1:22" s="10" customFormat="1" ht="29.25" customHeight="1" thickBot="1" x14ac:dyDescent="0.35">
      <c r="A16" s="34"/>
      <c r="B16" s="35"/>
      <c r="C16" s="36"/>
      <c r="D16" s="37"/>
      <c r="E16" s="40" t="s">
        <v>43</v>
      </c>
      <c r="F16" s="38"/>
    </row>
  </sheetData>
  <mergeCells count="17">
    <mergeCell ref="B14:E14"/>
    <mergeCell ref="B8:E8"/>
    <mergeCell ref="B9:B10"/>
    <mergeCell ref="L9:V9"/>
    <mergeCell ref="L10:V10"/>
    <mergeCell ref="B11:E11"/>
    <mergeCell ref="B12:B13"/>
    <mergeCell ref="L12:V12"/>
    <mergeCell ref="L13:V13"/>
    <mergeCell ref="B6:B7"/>
    <mergeCell ref="L6:V6"/>
    <mergeCell ref="L7:V7"/>
    <mergeCell ref="B1:E2"/>
    <mergeCell ref="B3:B4"/>
    <mergeCell ref="L3:V3"/>
    <mergeCell ref="L4:V4"/>
    <mergeCell ref="B5: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8" workbookViewId="0">
      <selection activeCell="D13" sqref="D13"/>
    </sheetView>
  </sheetViews>
  <sheetFormatPr defaultRowHeight="14.4" x14ac:dyDescent="0.3"/>
  <cols>
    <col min="2" max="2" width="49.109375" bestFit="1" customWidth="1"/>
    <col min="3" max="3" width="36.6640625" customWidth="1"/>
    <col min="4" max="4" width="36.109375" customWidth="1"/>
    <col min="5" max="5" width="46.44140625" customWidth="1"/>
  </cols>
  <sheetData>
    <row r="1" spans="1:22" s="3" customFormat="1" ht="42" customHeight="1" x14ac:dyDescent="0.3">
      <c r="A1" s="28"/>
      <c r="B1" s="61" t="s">
        <v>40</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
        <v>3423434.1686998997</v>
      </c>
      <c r="D4" s="4">
        <v>3014425.4763416997</v>
      </c>
      <c r="E4" s="46"/>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1178940.3082999999</v>
      </c>
      <c r="D7" s="4">
        <v>1148073.0455282999</v>
      </c>
      <c r="E7" s="41" t="s">
        <v>31</v>
      </c>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1621763.66</v>
      </c>
      <c r="D10" s="4">
        <v>1500353.9179742262</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44">
        <v>20000</v>
      </c>
      <c r="D13" s="44">
        <v>20000</v>
      </c>
      <c r="E13" s="27"/>
      <c r="F13" s="31"/>
      <c r="G13" s="3"/>
      <c r="H13" s="3"/>
      <c r="I13" s="3"/>
      <c r="L13" s="58"/>
      <c r="M13" s="58"/>
      <c r="N13" s="58"/>
      <c r="O13" s="58"/>
      <c r="P13" s="58"/>
      <c r="Q13" s="58"/>
      <c r="R13" s="58"/>
      <c r="S13" s="58"/>
      <c r="T13" s="58"/>
      <c r="U13" s="59"/>
      <c r="V13" s="59"/>
    </row>
    <row r="14" spans="1:22" s="10" customFormat="1" ht="87" customHeight="1" x14ac:dyDescent="0.3">
      <c r="A14" s="32"/>
      <c r="B14" s="50" t="s">
        <v>41</v>
      </c>
      <c r="C14" s="51"/>
      <c r="D14" s="51"/>
      <c r="E14" s="52"/>
      <c r="F14" s="33"/>
    </row>
    <row r="15" spans="1:22" s="10" customFormat="1" x14ac:dyDescent="0.3">
      <c r="A15" s="32"/>
      <c r="B15" s="42" t="s">
        <v>27</v>
      </c>
      <c r="C15" s="2"/>
      <c r="D15" s="1"/>
      <c r="E15" s="1"/>
      <c r="F15" s="33"/>
    </row>
    <row r="16" spans="1:22" s="10" customFormat="1" ht="29.25" customHeight="1" thickBot="1" x14ac:dyDescent="0.35">
      <c r="A16" s="34"/>
      <c r="B16" s="35"/>
      <c r="C16" s="36"/>
      <c r="D16" s="37"/>
      <c r="E16" s="40" t="s">
        <v>38</v>
      </c>
      <c r="F16" s="38"/>
    </row>
  </sheetData>
  <mergeCells count="17">
    <mergeCell ref="B14:E14"/>
    <mergeCell ref="B8:E8"/>
    <mergeCell ref="B9:B10"/>
    <mergeCell ref="L9:V9"/>
    <mergeCell ref="L10:V10"/>
    <mergeCell ref="B11:E11"/>
    <mergeCell ref="B12:B13"/>
    <mergeCell ref="L12:V12"/>
    <mergeCell ref="L13:V13"/>
    <mergeCell ref="B6:B7"/>
    <mergeCell ref="L6:V6"/>
    <mergeCell ref="L7:V7"/>
    <mergeCell ref="B1:E2"/>
    <mergeCell ref="B3:B4"/>
    <mergeCell ref="L3:V3"/>
    <mergeCell ref="L4:V4"/>
    <mergeCell ref="B5: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9" workbookViewId="0">
      <selection activeCell="C15" sqref="C15"/>
    </sheetView>
  </sheetViews>
  <sheetFormatPr defaultRowHeight="14.4" x14ac:dyDescent="0.3"/>
  <cols>
    <col min="2" max="2" width="49.109375" bestFit="1" customWidth="1"/>
    <col min="3" max="3" width="32.44140625" customWidth="1"/>
    <col min="4" max="4" width="26.6640625" customWidth="1"/>
    <col min="5" max="5" width="29.33203125" bestFit="1" customWidth="1"/>
  </cols>
  <sheetData>
    <row r="1" spans="1:22" s="3" customFormat="1" ht="42" customHeight="1" x14ac:dyDescent="0.3">
      <c r="A1" s="28"/>
      <c r="B1" s="61" t="s">
        <v>39</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4</v>
      </c>
      <c r="F3" s="33"/>
      <c r="G3" s="8"/>
      <c r="H3" s="8"/>
      <c r="I3" s="8"/>
      <c r="J3" s="9"/>
      <c r="L3" s="55"/>
      <c r="M3" s="56"/>
      <c r="N3" s="56"/>
      <c r="O3" s="56"/>
      <c r="P3" s="56"/>
      <c r="Q3" s="56"/>
      <c r="R3" s="56"/>
      <c r="S3" s="56"/>
      <c r="T3" s="56"/>
      <c r="U3" s="57"/>
      <c r="V3" s="57"/>
    </row>
    <row r="4" spans="1:22" s="11" customFormat="1" ht="67.5" customHeight="1" thickBot="1" x14ac:dyDescent="0.35">
      <c r="A4" s="30"/>
      <c r="B4" s="54"/>
      <c r="C4" s="48">
        <v>3855202.93</v>
      </c>
      <c r="D4" s="48">
        <v>3056498.12</v>
      </c>
      <c r="E4" s="46"/>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1050886.0822950001</v>
      </c>
      <c r="D7" s="4">
        <v>1040530.7664981815</v>
      </c>
      <c r="E7" s="5"/>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8">
        <v>1531179.5</v>
      </c>
      <c r="D10" s="48">
        <v>1325237.81</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6">
        <v>27394.6</v>
      </c>
      <c r="D13" s="26">
        <v>27394.6</v>
      </c>
      <c r="E13" s="27"/>
      <c r="F13" s="31"/>
      <c r="G13" s="3"/>
      <c r="H13" s="3"/>
      <c r="I13" s="3"/>
      <c r="L13" s="58"/>
      <c r="M13" s="58"/>
      <c r="N13" s="58"/>
      <c r="O13" s="58"/>
      <c r="P13" s="58"/>
      <c r="Q13" s="58"/>
      <c r="R13" s="58"/>
      <c r="S13" s="58"/>
      <c r="T13" s="58"/>
      <c r="U13" s="59"/>
      <c r="V13" s="59"/>
    </row>
    <row r="14" spans="1:22" s="10" customFormat="1" ht="87" customHeight="1" x14ac:dyDescent="0.3">
      <c r="A14" s="32"/>
      <c r="B14" s="50" t="s">
        <v>29</v>
      </c>
      <c r="C14" s="51"/>
      <c r="D14" s="51"/>
      <c r="E14" s="52"/>
      <c r="F14" s="33"/>
    </row>
    <row r="15" spans="1:22" s="10" customFormat="1" x14ac:dyDescent="0.3">
      <c r="A15" s="32"/>
      <c r="B15" s="12" t="s">
        <v>27</v>
      </c>
      <c r="C15" s="2"/>
      <c r="D15" s="1"/>
      <c r="E15" s="1"/>
      <c r="F15" s="33"/>
    </row>
    <row r="16" spans="1:22" s="10" customFormat="1" ht="29.25" customHeight="1" thickBot="1" x14ac:dyDescent="0.35">
      <c r="A16" s="34"/>
      <c r="B16" s="35"/>
      <c r="C16" s="36"/>
      <c r="D16" s="37"/>
      <c r="E16" s="40" t="s">
        <v>38</v>
      </c>
      <c r="F16" s="38"/>
    </row>
  </sheetData>
  <mergeCells count="17">
    <mergeCell ref="B14:E14"/>
    <mergeCell ref="B8:E8"/>
    <mergeCell ref="B9:B10"/>
    <mergeCell ref="L9:V9"/>
    <mergeCell ref="L10:V10"/>
    <mergeCell ref="B11:E11"/>
    <mergeCell ref="B12:B13"/>
    <mergeCell ref="L12:V12"/>
    <mergeCell ref="L13:V13"/>
    <mergeCell ref="B6:B7"/>
    <mergeCell ref="L6:V6"/>
    <mergeCell ref="L7:V7"/>
    <mergeCell ref="B1:E2"/>
    <mergeCell ref="B3:B4"/>
    <mergeCell ref="L3:V3"/>
    <mergeCell ref="L4:V4"/>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showGridLines="0" topLeftCell="A8" zoomScaleNormal="100" workbookViewId="0">
      <selection activeCell="C13" sqref="C13"/>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36</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22</v>
      </c>
      <c r="F3" s="33"/>
      <c r="G3" s="8"/>
      <c r="H3" s="8"/>
      <c r="I3" s="8"/>
      <c r="J3" s="9"/>
      <c r="L3" s="55"/>
      <c r="M3" s="56"/>
      <c r="N3" s="56"/>
      <c r="O3" s="56"/>
      <c r="P3" s="56"/>
      <c r="Q3" s="56"/>
      <c r="R3" s="56"/>
      <c r="S3" s="56"/>
      <c r="T3" s="56"/>
      <c r="U3" s="57"/>
      <c r="V3" s="57"/>
    </row>
    <row r="4" spans="1:22" s="11" customFormat="1" ht="67.5" customHeight="1" thickBot="1" x14ac:dyDescent="0.35">
      <c r="A4" s="30"/>
      <c r="B4" s="54"/>
      <c r="C4" s="4">
        <v>5623541.5175307998</v>
      </c>
      <c r="D4" s="4">
        <v>4584030.2310018996</v>
      </c>
      <c r="E4" s="24"/>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994462.08913624997</v>
      </c>
      <c r="D7" s="4">
        <v>976743.39459210006</v>
      </c>
      <c r="E7" s="5"/>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1606944.91</v>
      </c>
      <c r="D10" s="4">
        <v>1416069.0464187015</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6">
        <v>20000</v>
      </c>
      <c r="D13" s="26">
        <v>20000</v>
      </c>
      <c r="E13" s="27"/>
      <c r="F13" s="31"/>
      <c r="G13" s="3"/>
      <c r="H13" s="3"/>
      <c r="I13" s="3"/>
      <c r="L13" s="58"/>
      <c r="M13" s="58"/>
      <c r="N13" s="58"/>
      <c r="O13" s="58"/>
      <c r="P13" s="58"/>
      <c r="Q13" s="58"/>
      <c r="R13" s="58"/>
      <c r="S13" s="58"/>
      <c r="T13" s="58"/>
      <c r="U13" s="59"/>
      <c r="V13" s="59"/>
    </row>
    <row r="14" spans="1:22" s="10" customFormat="1" ht="87" customHeight="1" x14ac:dyDescent="0.3">
      <c r="A14" s="32"/>
      <c r="B14" s="50" t="s">
        <v>29</v>
      </c>
      <c r="C14" s="51"/>
      <c r="D14" s="51"/>
      <c r="E14" s="52"/>
      <c r="F14" s="33"/>
    </row>
    <row r="15" spans="1:22" s="10" customFormat="1" x14ac:dyDescent="0.3">
      <c r="A15" s="32"/>
      <c r="B15" s="12" t="s">
        <v>27</v>
      </c>
      <c r="C15" s="2"/>
      <c r="D15" s="1"/>
      <c r="E15" s="1"/>
      <c r="F15" s="33"/>
    </row>
    <row r="16" spans="1:22" s="10" customFormat="1" ht="29.25" customHeight="1" thickBot="1" x14ac:dyDescent="0.35">
      <c r="A16" s="34"/>
      <c r="B16" s="35"/>
      <c r="C16" s="36"/>
      <c r="D16" s="37"/>
      <c r="E16" s="40" t="s">
        <v>37</v>
      </c>
      <c r="F16" s="38"/>
    </row>
    <row r="17" spans="2:2" x14ac:dyDescent="0.3">
      <c r="B17" s="6"/>
    </row>
  </sheetData>
  <mergeCells count="17">
    <mergeCell ref="B14:E14"/>
    <mergeCell ref="B8:E8"/>
    <mergeCell ref="B9:B10"/>
    <mergeCell ref="L9:V9"/>
    <mergeCell ref="L10:V10"/>
    <mergeCell ref="B11:E11"/>
    <mergeCell ref="B12:B13"/>
    <mergeCell ref="L12:V12"/>
    <mergeCell ref="L13:V13"/>
    <mergeCell ref="B6:B7"/>
    <mergeCell ref="L6:V6"/>
    <mergeCell ref="L7:V7"/>
    <mergeCell ref="B1:E2"/>
    <mergeCell ref="B3:B4"/>
    <mergeCell ref="L3:V3"/>
    <mergeCell ref="L4:V4"/>
    <mergeCell ref="B5:E5"/>
  </mergeCells>
  <pageMargins left="0.70866141732283472" right="0.70866141732283472" top="0.74803149606299213" bottom="0.7480314960629921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showGridLines="0" topLeftCell="A10" zoomScaleNormal="100" workbookViewId="0">
      <selection activeCell="D13" sqref="D13"/>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35</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22</v>
      </c>
      <c r="F3" s="33"/>
      <c r="G3" s="8"/>
      <c r="H3" s="8"/>
      <c r="I3" s="8"/>
      <c r="J3" s="9"/>
      <c r="L3" s="55"/>
      <c r="M3" s="56"/>
      <c r="N3" s="56"/>
      <c r="O3" s="56"/>
      <c r="P3" s="56"/>
      <c r="Q3" s="56"/>
      <c r="R3" s="56"/>
      <c r="S3" s="56"/>
      <c r="T3" s="56"/>
      <c r="U3" s="57"/>
      <c r="V3" s="57"/>
    </row>
    <row r="4" spans="1:22" s="11" customFormat="1" ht="67.5" customHeight="1" thickBot="1" x14ac:dyDescent="0.35">
      <c r="A4" s="30"/>
      <c r="B4" s="54"/>
      <c r="C4" s="4">
        <v>1854122.3500000003</v>
      </c>
      <c r="D4" s="4">
        <v>1586965.0000000007</v>
      </c>
      <c r="E4" s="24"/>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899404.56459750002</v>
      </c>
      <c r="D7" s="4">
        <v>877860.63651874941</v>
      </c>
      <c r="E7" s="5"/>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1422453.39</v>
      </c>
      <c r="D10" s="4">
        <v>1241842.3371479989</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0">
        <v>20000</v>
      </c>
      <c r="D13" s="21">
        <v>20000</v>
      </c>
      <c r="E13" s="22"/>
      <c r="F13" s="31"/>
      <c r="G13" s="3"/>
      <c r="H13" s="3"/>
      <c r="I13" s="3"/>
      <c r="L13" s="58"/>
      <c r="M13" s="58"/>
      <c r="N13" s="58"/>
      <c r="O13" s="58"/>
      <c r="P13" s="58"/>
      <c r="Q13" s="58"/>
      <c r="R13" s="58"/>
      <c r="S13" s="58"/>
      <c r="T13" s="58"/>
      <c r="U13" s="59"/>
      <c r="V13" s="59"/>
    </row>
    <row r="14" spans="1:22" s="10" customFormat="1" ht="87" customHeight="1" x14ac:dyDescent="0.3">
      <c r="A14" s="32"/>
      <c r="B14" s="50" t="s">
        <v>29</v>
      </c>
      <c r="C14" s="51"/>
      <c r="D14" s="51"/>
      <c r="E14" s="52"/>
      <c r="F14" s="33"/>
    </row>
    <row r="15" spans="1:22" s="10" customFormat="1" x14ac:dyDescent="0.3">
      <c r="A15" s="32"/>
      <c r="B15" s="12" t="s">
        <v>27</v>
      </c>
      <c r="C15" s="2"/>
      <c r="D15" s="1"/>
      <c r="E15" s="1"/>
      <c r="F15" s="33"/>
    </row>
    <row r="16" spans="1:22" s="10" customFormat="1" ht="29.25" customHeight="1" thickBot="1" x14ac:dyDescent="0.35">
      <c r="A16" s="34"/>
      <c r="B16" s="35"/>
      <c r="C16" s="36"/>
      <c r="D16" s="37"/>
      <c r="E16" s="40" t="s">
        <v>37</v>
      </c>
      <c r="F16" s="38"/>
    </row>
    <row r="17" spans="2:2" x14ac:dyDescent="0.3">
      <c r="B17" s="6"/>
    </row>
  </sheetData>
  <mergeCells count="17">
    <mergeCell ref="B6:B7"/>
    <mergeCell ref="L6:V6"/>
    <mergeCell ref="L7:V7"/>
    <mergeCell ref="B1:E2"/>
    <mergeCell ref="B3:B4"/>
    <mergeCell ref="L3:V3"/>
    <mergeCell ref="L4:V4"/>
    <mergeCell ref="B5:E5"/>
    <mergeCell ref="B14:E14"/>
    <mergeCell ref="B8:E8"/>
    <mergeCell ref="B9:B10"/>
    <mergeCell ref="L9:V9"/>
    <mergeCell ref="L10:V10"/>
    <mergeCell ref="B11:E11"/>
    <mergeCell ref="B12:B13"/>
    <mergeCell ref="L12:V12"/>
    <mergeCell ref="L13:V13"/>
  </mergeCells>
  <pageMargins left="0.70866141732283472" right="0.70866141732283472" top="0.74803149606299213" bottom="0.74803149606299213" header="0.31496062992125984" footer="0.31496062992125984"/>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showGridLines="0" showRowColHeaders="0" zoomScaleNormal="100" workbookViewId="0">
      <selection activeCell="C4" sqref="C4"/>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34</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22</v>
      </c>
      <c r="F3" s="33"/>
      <c r="G3" s="8"/>
      <c r="H3" s="8"/>
      <c r="I3" s="8"/>
      <c r="J3" s="9"/>
      <c r="L3" s="55"/>
      <c r="M3" s="56"/>
      <c r="N3" s="56"/>
      <c r="O3" s="56"/>
      <c r="P3" s="56"/>
      <c r="Q3" s="56"/>
      <c r="R3" s="56"/>
      <c r="S3" s="56"/>
      <c r="T3" s="56"/>
      <c r="U3" s="57"/>
      <c r="V3" s="57"/>
    </row>
    <row r="4" spans="1:22" s="11" customFormat="1" ht="67.5" customHeight="1" thickBot="1" x14ac:dyDescent="0.35">
      <c r="A4" s="30"/>
      <c r="B4" s="54"/>
      <c r="C4" s="4">
        <v>1132873.8400000001</v>
      </c>
      <c r="D4" s="4">
        <v>1059352.8865179</v>
      </c>
      <c r="E4" s="24"/>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807973.53</v>
      </c>
      <c r="D7" s="4">
        <v>789073.91</v>
      </c>
      <c r="E7" s="5"/>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1508934.75</v>
      </c>
      <c r="D10" s="4">
        <v>1393115.3521835988</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6">
        <v>26000</v>
      </c>
      <c r="D13" s="26">
        <v>26000</v>
      </c>
      <c r="E13" s="27"/>
      <c r="F13" s="31"/>
      <c r="G13" s="3"/>
      <c r="H13" s="3"/>
      <c r="I13" s="3"/>
      <c r="L13" s="58"/>
      <c r="M13" s="58"/>
      <c r="N13" s="58"/>
      <c r="O13" s="58"/>
      <c r="P13" s="58"/>
      <c r="Q13" s="58"/>
      <c r="R13" s="58"/>
      <c r="S13" s="58"/>
      <c r="T13" s="58"/>
      <c r="U13" s="59"/>
      <c r="V13" s="59"/>
    </row>
    <row r="14" spans="1:22" s="10" customFormat="1" ht="87" customHeight="1" x14ac:dyDescent="0.3">
      <c r="A14" s="32"/>
      <c r="B14" s="50" t="s">
        <v>29</v>
      </c>
      <c r="C14" s="51"/>
      <c r="D14" s="51"/>
      <c r="E14" s="52"/>
      <c r="F14" s="33"/>
    </row>
    <row r="15" spans="1:22" s="10" customFormat="1" x14ac:dyDescent="0.3">
      <c r="A15" s="32"/>
      <c r="B15" s="12" t="s">
        <v>27</v>
      </c>
      <c r="C15" s="2"/>
      <c r="D15" s="1"/>
      <c r="E15" s="1"/>
      <c r="F15" s="33"/>
    </row>
    <row r="16" spans="1:22" s="10" customFormat="1" ht="29.25" customHeight="1" thickBot="1" x14ac:dyDescent="0.35">
      <c r="A16" s="34"/>
      <c r="B16" s="35"/>
      <c r="C16" s="36"/>
      <c r="D16" s="37"/>
      <c r="E16" s="40" t="s">
        <v>37</v>
      </c>
      <c r="F16" s="38"/>
    </row>
    <row r="17" spans="2:2" x14ac:dyDescent="0.3">
      <c r="B17" s="6"/>
    </row>
  </sheetData>
  <mergeCells count="17">
    <mergeCell ref="B6:B7"/>
    <mergeCell ref="L6:V6"/>
    <mergeCell ref="L7:V7"/>
    <mergeCell ref="B1:E2"/>
    <mergeCell ref="B3:B4"/>
    <mergeCell ref="L3:V3"/>
    <mergeCell ref="L4:V4"/>
    <mergeCell ref="B5:E5"/>
    <mergeCell ref="B14:E14"/>
    <mergeCell ref="B8:E8"/>
    <mergeCell ref="B9:B10"/>
    <mergeCell ref="L9:V9"/>
    <mergeCell ref="L10:V10"/>
    <mergeCell ref="B11:E11"/>
    <mergeCell ref="B12:B13"/>
    <mergeCell ref="L12:V12"/>
    <mergeCell ref="L13:V13"/>
  </mergeCells>
  <pageMargins left="0.70866141732283472" right="0.70866141732283472" top="0.74803149606299213" bottom="0.74803149606299213" header="0.31496062992125984" footer="0.31496062992125984"/>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showGridLines="0" showRowColHeaders="0" zoomScaleNormal="100" workbookViewId="0">
      <selection activeCell="C4" sqref="C4"/>
    </sheetView>
  </sheetViews>
  <sheetFormatPr defaultRowHeight="14.4" x14ac:dyDescent="0.3"/>
  <cols>
    <col min="1" max="1" width="7.88671875" customWidth="1"/>
    <col min="2" max="2" width="30.109375" customWidth="1"/>
    <col min="3" max="3" width="41.33203125" style="7" customWidth="1"/>
    <col min="4" max="5" width="42.109375" customWidth="1"/>
  </cols>
  <sheetData>
    <row r="1" spans="1:22" s="3" customFormat="1" ht="42" customHeight="1" x14ac:dyDescent="0.3">
      <c r="A1" s="28"/>
      <c r="B1" s="61" t="s">
        <v>25</v>
      </c>
      <c r="C1" s="61"/>
      <c r="D1" s="61"/>
      <c r="E1" s="61"/>
      <c r="F1" s="29"/>
    </row>
    <row r="2" spans="1:22" s="3" customFormat="1" ht="31.5" customHeight="1" thickBot="1" x14ac:dyDescent="0.35">
      <c r="A2" s="30"/>
      <c r="B2" s="62"/>
      <c r="C2" s="62"/>
      <c r="D2" s="62"/>
      <c r="E2" s="62"/>
      <c r="F2" s="31"/>
    </row>
    <row r="3" spans="1:22" s="10" customFormat="1" ht="40.5" customHeight="1" thickBot="1" x14ac:dyDescent="0.4">
      <c r="A3" s="32"/>
      <c r="B3" s="63" t="s">
        <v>21</v>
      </c>
      <c r="C3" s="13" t="s">
        <v>2</v>
      </c>
      <c r="D3" s="14" t="s">
        <v>3</v>
      </c>
      <c r="E3" s="14" t="s">
        <v>22</v>
      </c>
      <c r="F3" s="33"/>
      <c r="G3" s="8"/>
      <c r="H3" s="8"/>
      <c r="I3" s="8"/>
      <c r="J3" s="9"/>
      <c r="L3" s="55"/>
      <c r="M3" s="56"/>
      <c r="N3" s="56"/>
      <c r="O3" s="56"/>
      <c r="P3" s="56"/>
      <c r="Q3" s="56"/>
      <c r="R3" s="56"/>
      <c r="S3" s="56"/>
      <c r="T3" s="56"/>
      <c r="U3" s="57"/>
      <c r="V3" s="57"/>
    </row>
    <row r="4" spans="1:22" s="11" customFormat="1" ht="67.5" customHeight="1" thickBot="1" x14ac:dyDescent="0.35">
      <c r="A4" s="30"/>
      <c r="B4" s="54"/>
      <c r="C4" s="4">
        <v>699775.39</v>
      </c>
      <c r="D4" s="4">
        <v>570492.68365049828</v>
      </c>
      <c r="E4" s="17"/>
      <c r="F4" s="31"/>
      <c r="G4" s="3"/>
      <c r="H4" s="3"/>
      <c r="I4" s="3"/>
      <c r="L4" s="58"/>
      <c r="M4" s="58"/>
      <c r="N4" s="58"/>
      <c r="O4" s="58"/>
      <c r="P4" s="58"/>
      <c r="Q4" s="58"/>
      <c r="R4" s="58"/>
      <c r="S4" s="58"/>
      <c r="T4" s="58"/>
      <c r="U4" s="59"/>
      <c r="V4" s="59"/>
    </row>
    <row r="5" spans="1:22" s="3" customFormat="1" ht="68.25" customHeight="1" thickBot="1" x14ac:dyDescent="0.35">
      <c r="A5" s="30"/>
      <c r="B5" s="50" t="s">
        <v>23</v>
      </c>
      <c r="C5" s="51"/>
      <c r="D5" s="51"/>
      <c r="E5" s="52"/>
      <c r="F5" s="31"/>
    </row>
    <row r="6" spans="1:22" s="10" customFormat="1" ht="40.5" customHeight="1" thickTop="1" thickBot="1" x14ac:dyDescent="0.4">
      <c r="A6" s="32"/>
      <c r="B6" s="53" t="s">
        <v>24</v>
      </c>
      <c r="C6" s="16" t="s">
        <v>2</v>
      </c>
      <c r="D6" s="15" t="s">
        <v>3</v>
      </c>
      <c r="E6" s="13" t="s">
        <v>4</v>
      </c>
      <c r="F6" s="33"/>
      <c r="G6" s="8"/>
      <c r="H6" s="8"/>
      <c r="I6" s="8"/>
      <c r="J6" s="9"/>
      <c r="L6" s="55"/>
      <c r="M6" s="56"/>
      <c r="N6" s="56"/>
      <c r="O6" s="56"/>
      <c r="P6" s="56"/>
      <c r="Q6" s="56"/>
      <c r="R6" s="56"/>
      <c r="S6" s="56"/>
      <c r="T6" s="56"/>
      <c r="U6" s="57"/>
      <c r="V6" s="57"/>
    </row>
    <row r="7" spans="1:22" s="11" customFormat="1" ht="69.75" customHeight="1" thickBot="1" x14ac:dyDescent="0.35">
      <c r="A7" s="30"/>
      <c r="B7" s="54"/>
      <c r="C7" s="4">
        <v>738434.04</v>
      </c>
      <c r="D7" s="4">
        <v>737630.49</v>
      </c>
      <c r="E7" s="5"/>
      <c r="F7" s="31"/>
      <c r="G7" s="3"/>
      <c r="H7" s="3"/>
      <c r="I7" s="3"/>
      <c r="L7" s="58"/>
      <c r="M7" s="58"/>
      <c r="N7" s="58"/>
      <c r="O7" s="58"/>
      <c r="P7" s="58"/>
      <c r="Q7" s="58"/>
      <c r="R7" s="58"/>
      <c r="S7" s="58"/>
      <c r="T7" s="58"/>
      <c r="U7" s="59"/>
      <c r="V7" s="59"/>
    </row>
    <row r="8" spans="1:22" s="3" customFormat="1" ht="65.25" customHeight="1" thickBot="1" x14ac:dyDescent="0.35">
      <c r="A8" s="30"/>
      <c r="B8" s="50" t="s">
        <v>7</v>
      </c>
      <c r="C8" s="51"/>
      <c r="D8" s="51"/>
      <c r="E8" s="52"/>
      <c r="F8" s="31"/>
    </row>
    <row r="9" spans="1:22" s="10" customFormat="1" ht="40.5" customHeight="1" thickTop="1" thickBot="1" x14ac:dyDescent="0.4">
      <c r="A9" s="32"/>
      <c r="B9" s="53" t="s">
        <v>8</v>
      </c>
      <c r="C9" s="16" t="s">
        <v>2</v>
      </c>
      <c r="D9" s="15" t="s">
        <v>3</v>
      </c>
      <c r="E9" s="13" t="s">
        <v>4</v>
      </c>
      <c r="F9" s="33"/>
      <c r="G9" s="8"/>
      <c r="H9" s="8"/>
      <c r="I9" s="8"/>
      <c r="J9" s="9"/>
      <c r="L9" s="55"/>
      <c r="M9" s="56"/>
      <c r="N9" s="56"/>
      <c r="O9" s="56"/>
      <c r="P9" s="56"/>
      <c r="Q9" s="56"/>
      <c r="R9" s="56"/>
      <c r="S9" s="56"/>
      <c r="T9" s="56"/>
      <c r="U9" s="57"/>
      <c r="V9" s="57"/>
    </row>
    <row r="10" spans="1:22" s="11" customFormat="1" ht="66" customHeight="1" thickBot="1" x14ac:dyDescent="0.35">
      <c r="A10" s="30"/>
      <c r="B10" s="54"/>
      <c r="C10" s="4">
        <v>1150079.55</v>
      </c>
      <c r="D10" s="4">
        <v>1000627.7648707003</v>
      </c>
      <c r="E10" s="5"/>
      <c r="F10" s="31"/>
      <c r="G10" s="3"/>
      <c r="H10" s="3"/>
      <c r="I10" s="3"/>
      <c r="L10" s="58"/>
      <c r="M10" s="58"/>
      <c r="N10" s="58"/>
      <c r="O10" s="58"/>
      <c r="P10" s="58"/>
      <c r="Q10" s="58"/>
      <c r="R10" s="58"/>
      <c r="S10" s="58"/>
      <c r="T10" s="58"/>
      <c r="U10" s="59"/>
      <c r="V10" s="59"/>
    </row>
    <row r="11" spans="1:22" s="3" customFormat="1" ht="65.25" customHeight="1" thickBot="1" x14ac:dyDescent="0.35">
      <c r="A11" s="30"/>
      <c r="B11" s="50" t="s">
        <v>30</v>
      </c>
      <c r="C11" s="51"/>
      <c r="D11" s="51"/>
      <c r="E11" s="52"/>
      <c r="F11" s="31"/>
    </row>
    <row r="12" spans="1:22" s="10" customFormat="1" ht="40.5" customHeight="1" thickBot="1" x14ac:dyDescent="0.4">
      <c r="A12" s="32"/>
      <c r="B12" s="60" t="s">
        <v>9</v>
      </c>
      <c r="C12" s="13" t="s">
        <v>2</v>
      </c>
      <c r="D12" s="13" t="s">
        <v>3</v>
      </c>
      <c r="E12" s="13" t="s">
        <v>4</v>
      </c>
      <c r="F12" s="33"/>
      <c r="G12" s="8"/>
      <c r="H12" s="8"/>
      <c r="I12" s="8"/>
      <c r="J12" s="9"/>
      <c r="L12" s="55"/>
      <c r="M12" s="55"/>
      <c r="N12" s="55"/>
      <c r="O12" s="55"/>
      <c r="P12" s="55"/>
      <c r="Q12" s="55"/>
      <c r="R12" s="55"/>
      <c r="S12" s="55"/>
      <c r="T12" s="55"/>
      <c r="U12" s="55"/>
      <c r="V12" s="55"/>
    </row>
    <row r="13" spans="1:22" s="11" customFormat="1" ht="60.75" customHeight="1" x14ac:dyDescent="0.3">
      <c r="A13" s="30"/>
      <c r="B13" s="60"/>
      <c r="C13" s="20">
        <v>28055.559999999998</v>
      </c>
      <c r="D13" s="26">
        <v>28055.559999999998</v>
      </c>
      <c r="E13" s="27"/>
      <c r="F13" s="31"/>
      <c r="G13" s="3"/>
      <c r="H13" s="3"/>
      <c r="I13" s="3"/>
      <c r="L13" s="58"/>
      <c r="M13" s="58"/>
      <c r="N13" s="58"/>
      <c r="O13" s="58"/>
      <c r="P13" s="58"/>
      <c r="Q13" s="58"/>
      <c r="R13" s="58"/>
      <c r="S13" s="58"/>
      <c r="T13" s="58"/>
      <c r="U13" s="59"/>
      <c r="V13" s="59"/>
    </row>
    <row r="14" spans="1:22" s="10" customFormat="1" ht="87" customHeight="1" x14ac:dyDescent="0.3">
      <c r="A14" s="32"/>
      <c r="B14" s="50" t="s">
        <v>29</v>
      </c>
      <c r="C14" s="51"/>
      <c r="D14" s="51"/>
      <c r="E14" s="52"/>
      <c r="F14" s="33"/>
    </row>
    <row r="15" spans="1:22" s="10" customFormat="1" x14ac:dyDescent="0.3">
      <c r="A15" s="32"/>
      <c r="B15" s="12" t="s">
        <v>27</v>
      </c>
      <c r="C15" s="2"/>
      <c r="D15" s="1"/>
      <c r="E15" s="1"/>
      <c r="F15" s="33"/>
    </row>
    <row r="16" spans="1:22" s="10" customFormat="1" ht="29.25" customHeight="1" thickBot="1" x14ac:dyDescent="0.35">
      <c r="A16" s="34"/>
      <c r="B16" s="35"/>
      <c r="C16" s="36"/>
      <c r="D16" s="37"/>
      <c r="E16" s="40" t="s">
        <v>37</v>
      </c>
      <c r="F16" s="38"/>
    </row>
    <row r="17" spans="2:2" x14ac:dyDescent="0.3">
      <c r="B17" s="6"/>
    </row>
  </sheetData>
  <mergeCells count="17">
    <mergeCell ref="L3:V3"/>
    <mergeCell ref="L6:V6"/>
    <mergeCell ref="L9:V9"/>
    <mergeCell ref="L12:V12"/>
    <mergeCell ref="L13:V13"/>
    <mergeCell ref="L7:V7"/>
    <mergeCell ref="L10:V10"/>
    <mergeCell ref="L4:V4"/>
    <mergeCell ref="B11:E11"/>
    <mergeCell ref="B12:B13"/>
    <mergeCell ref="B14:E14"/>
    <mergeCell ref="B9:B10"/>
    <mergeCell ref="B1:E2"/>
    <mergeCell ref="B3:B4"/>
    <mergeCell ref="B5:E5"/>
    <mergeCell ref="B6:B7"/>
    <mergeCell ref="B8:E8"/>
  </mergeCells>
  <pageMargins left="0.70866141732283472" right="0.70866141732283472" top="0.74803149606299213" bottom="0.74803149606299213" header="0.31496062992125984" footer="0.31496062992125984"/>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30A3BC37E36E54E90D21F6190163408" ma:contentTypeVersion="11" ma:contentTypeDescription="Creare un nuovo documento." ma:contentTypeScope="" ma:versionID="fe63b3c587307433e6f859381ec4f597">
  <xsd:schema xmlns:xsd="http://www.w3.org/2001/XMLSchema" xmlns:xs="http://www.w3.org/2001/XMLSchema" xmlns:p="http://schemas.microsoft.com/office/2006/metadata/properties" xmlns:ns2="1ef33152-94dc-4099-be7c-b04a32e38362" xmlns:ns3="689a47d8-5fb8-4980-9fd7-9c1b289218db" targetNamespace="http://schemas.microsoft.com/office/2006/metadata/properties" ma:root="true" ma:fieldsID="ff8a8990549909be3b0e3f9136fc8dbf" ns2:_="" ns3:_="">
    <xsd:import namespace="1ef33152-94dc-4099-be7c-b04a32e38362"/>
    <xsd:import namespace="689a47d8-5fb8-4980-9fd7-9c1b28921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f33152-94dc-4099-be7c-b04a32e38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9a47d8-5fb8-4980-9fd7-9c1b289218db"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E461DB-82A2-486B-A176-E6D8F1053812}">
  <ds:schemaRefs>
    <ds:schemaRef ds:uri="http://schemas.microsoft.com/sharepoint/v3/contenttype/forms"/>
  </ds:schemaRefs>
</ds:datastoreItem>
</file>

<file path=customXml/itemProps2.xml><?xml version="1.0" encoding="utf-8"?>
<ds:datastoreItem xmlns:ds="http://schemas.openxmlformats.org/officeDocument/2006/customXml" ds:itemID="{ECE2E9D5-744C-4A5C-8840-166EC2D4D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f33152-94dc-4099-be7c-b04a32e38362"/>
    <ds:schemaRef ds:uri="689a47d8-5fb8-4980-9fd7-9c1b28921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D9EF8-1C59-407A-986F-52CA698AFAD8}">
  <ds:schemaRefs>
    <ds:schemaRef ds:uri="http://schemas.openxmlformats.org/package/2006/metadata/core-properties"/>
    <ds:schemaRef ds:uri="http://www.w3.org/XML/1998/namespace"/>
    <ds:schemaRef ds:uri="689a47d8-5fb8-4980-9fd7-9c1b289218db"/>
    <ds:schemaRef ds:uri="http://purl.org/dc/elements/1.1/"/>
    <ds:schemaRef ds:uri="http://schemas.microsoft.com/office/2006/documentManagement/types"/>
    <ds:schemaRef ds:uri="http://schemas.microsoft.com/office/infopath/2007/PartnerControls"/>
    <ds:schemaRef ds:uri="http://purl.org/dc/dcmitype/"/>
    <ds:schemaRef ds:uri="1ef33152-94dc-4099-be7c-b04a32e3836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10</vt:i4>
      </vt:variant>
    </vt:vector>
  </HeadingPairs>
  <TitlesOfParts>
    <vt:vector size="25"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'2010'!Area_stampa</vt:lpstr>
      <vt:lpstr>'2011'!Area_stampa</vt:lpstr>
      <vt:lpstr>'2012'!Area_stampa</vt:lpstr>
      <vt:lpstr>'2013'!Area_stampa</vt:lpstr>
      <vt:lpstr>'2014'!Area_stampa</vt:lpstr>
      <vt:lpstr>'2015'!Area_stampa</vt:lpstr>
      <vt:lpstr>'2016'!Area_stampa</vt:lpstr>
      <vt:lpstr>'2017'!Area_stampa</vt:lpstr>
      <vt:lpstr>'2018'!Area_stampa</vt:lpstr>
      <vt:lpstr>'2019'!Area_stampa</vt:lpstr>
    </vt:vector>
  </TitlesOfParts>
  <Company>Regione Autonoma FVG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Grion Marina</dc:creator>
  <cp:lastModifiedBy>Poli Laura</cp:lastModifiedBy>
  <cp:lastPrinted>2021-05-28T10:15:30Z</cp:lastPrinted>
  <dcterms:created xsi:type="dcterms:W3CDTF">2016-12-29T12:51:02Z</dcterms:created>
  <dcterms:modified xsi:type="dcterms:W3CDTF">2025-10-22T10:25:50Z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0x010100E30A3BC37E36E54E90D21F6190163408</vt:lpwstr>
  </property>
</Properties>
</file>